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8040" windowHeight="6795" tabRatio="602" activeTab="0"/>
  </bookViews>
  <sheets>
    <sheet name="Instructions" sheetId="1" r:id="rId1"/>
    <sheet name="General population" sheetId="2" r:id="rId2"/>
    <sheet name="Hospital personnel" sheetId="3" r:id="rId3"/>
    <sheet name="Investigation teams" sheetId="4" r:id="rId4"/>
  </sheets>
  <definedNames>
    <definedName name="_xlnm.Print_Area" localSheetId="1">'General population'!$F$61:$J$94</definedName>
    <definedName name="_xlnm.Print_Area" localSheetId="2">'Hospital personnel'!$I$88:$R$123</definedName>
    <definedName name="_xlnm.Print_Area" localSheetId="3">'Investigation teams'!$E$54:$I$88</definedName>
  </definedNames>
  <calcPr fullCalcOnLoad="1"/>
</workbook>
</file>

<file path=xl/sharedStrings.xml><?xml version="1.0" encoding="utf-8"?>
<sst xmlns="http://schemas.openxmlformats.org/spreadsheetml/2006/main" count="107" uniqueCount="58">
  <si>
    <t>Probability of release</t>
  </si>
  <si>
    <t>Number of health care workers (HCW)</t>
  </si>
  <si>
    <t>with</t>
  </si>
  <si>
    <t>without</t>
  </si>
  <si>
    <t>Net risk</t>
  </si>
  <si>
    <t>General populace</t>
  </si>
  <si>
    <t>Total susceptible population</t>
  </si>
  <si>
    <t>Number infected before detection</t>
  </si>
  <si>
    <t>equates to</t>
  </si>
  <si>
    <t>Calculations (do not alter): Risk of disease</t>
  </si>
  <si>
    <t>Data entry</t>
  </si>
  <si>
    <t xml:space="preserve">1-in- </t>
  </si>
  <si>
    <t>Calculations - do not touch</t>
  </si>
  <si>
    <t>(yellow cells only)</t>
  </si>
  <si>
    <t>Instructions:  Enter data in yellow cells (only).  The result will be automatically calculated with each new data entry</t>
  </si>
  <si>
    <t>Hospital personnel</t>
  </si>
  <si>
    <t>1-in</t>
  </si>
  <si>
    <t>Probability of transmisison</t>
  </si>
  <si>
    <t>Investigation teams</t>
  </si>
  <si>
    <t>One (1) case of smallpox</t>
  </si>
  <si>
    <t>Probability of contact with smallpox by team member</t>
  </si>
  <si>
    <t>Variables</t>
  </si>
  <si>
    <t>1)</t>
  </si>
  <si>
    <t>2)</t>
  </si>
  <si>
    <t>3)</t>
  </si>
  <si>
    <t>4)</t>
  </si>
  <si>
    <t>5)</t>
  </si>
  <si>
    <t>6)</t>
  </si>
  <si>
    <t>7)</t>
  </si>
  <si>
    <t>Number infected seeking medical care before discovery of outbreak</t>
  </si>
  <si>
    <t>Martin I. Meltzer</t>
  </si>
  <si>
    <t>The three scenarios:</t>
  </si>
  <si>
    <t>How to use the spreadsheets:</t>
  </si>
  <si>
    <t>Open the spreadsheet of interest.</t>
  </si>
  <si>
    <t xml:space="preserve">The decision rules used to reach these conclusions are described in the main text. </t>
  </si>
  <si>
    <r>
      <t>RESULTS</t>
    </r>
    <r>
      <rPr>
        <sz val="10"/>
        <rFont val="Arial"/>
        <family val="0"/>
      </rPr>
      <t>:</t>
    </r>
  </si>
  <si>
    <r>
      <t>Final caution:</t>
    </r>
    <r>
      <rPr>
        <sz val="10"/>
        <rFont val="Arial"/>
        <family val="0"/>
      </rPr>
      <t xml:space="preserve"> </t>
    </r>
  </si>
  <si>
    <t xml:space="preserve">Probability of serious vaccine-related adverse events </t>
  </si>
  <si>
    <t>cases (enter number below) of serious vaccine-related adverse events</t>
  </si>
  <si>
    <t>Probability of serious vaccine-related adverse events</t>
  </si>
  <si>
    <t>Comparative value:  Vaccine-related adverse events versus smallpox disease</t>
  </si>
  <si>
    <r>
      <t>DO NOT enter or alter the gray squares</t>
    </r>
    <r>
      <rPr>
        <sz val="10"/>
        <rFont val="Arial"/>
        <family val="0"/>
      </rPr>
      <t>.  These contain formulas and calculations essential to calculating the final result.</t>
    </r>
  </si>
  <si>
    <t xml:space="preserve">The variable labeled “Comparative value: Vaccine-related adverse events versus smallpox disease” considers the comparative value of a case of smallpox versus cases of serious vaccine-related adverse events.  The user can alter, in the appropriate yellow cell, the number of cases of serious vaccine-related adverse events that the user deems equivalent to 1 case of smallpox.  For example, the user may deem 1 case of smallpox = 35 cases of serious vaccine-related adverse events.  </t>
  </si>
  <si>
    <t>Every time a user alters one of the values for the input variables (in the yellow squares), and hits the “Enter” key on the computer keyboard, the model automatically recalculates the result.  The overall conclusions of the results are presented in either the green squares (i.e., do accept preexposure vaccination) or the red squares (do not accept preexposure vaccination).</t>
  </si>
  <si>
    <t>The actual numerical value of the model can be found in the gray calculation cells (scroll right on the spreadsheet).  As mentioned earlier, the gray cells contain formulas for calculating the results and the numbers and formulas in those cells should not be altered.</t>
  </si>
  <si>
    <t>1) General population: A member of the general population.  The model compares the risk to a person of being infected with smallpox before an attack is detected to the risk for serious vaccine-related adverse events.</t>
  </si>
  <si>
    <t>2) Hospital personnel: For a healthcare worker who faces potential exposure to smallpox as a result  of attending to a person with smallpox, the risk of contracting smallpox from that patient is compared to the risk for serious vaccine-related adverse events.</t>
  </si>
  <si>
    <t>1 case of smallpox</t>
  </si>
  <si>
    <t>3) Investigation team: A member of a smallpox investigation team who is trained to be deployed to investigate potential patients or attacks. The risk of contracting smallpox from a patient or other source of smallpox (e.g., aerosol, container) is compared to the risk for serious vaccine-related adverse events.</t>
  </si>
  <si>
    <t>Examine the variables that can be adjusted.  There are 6-7 variables (depending on the model) that can be altered by the user.  For each variable, enter any logical, real, and positive number in the yellow cells.  After inputting a new value into one of the yellow squares, hit the “Enter” key on the computer keyboard.  The spreadsheet will automatically recalculate the results.</t>
  </si>
  <si>
    <r>
      <t xml:space="preserve">The overall conclusions produced by the models are only to be used as an aid by persons and public health officials.  The models mathematically balance the risks and benefits of smallpox vaccination. However, values and valuations could change over time, perhaps to a degree sufficient to change the overall conclusion obtained from the model. The models should </t>
    </r>
    <r>
      <rPr>
        <b/>
        <sz val="10"/>
        <rFont val="Arial"/>
        <family val="2"/>
      </rPr>
      <t>not</t>
    </r>
    <r>
      <rPr>
        <sz val="10"/>
        <rFont val="Arial"/>
        <family val="0"/>
      </rPr>
      <t xml:space="preserve"> be viewed as the complete and sole means for evaluating a person’s risks and benefits associated with accepting a preexposure smallpox vaccine.</t>
    </r>
  </si>
  <si>
    <t>Probability of Vaccine effectiveness: Preexposure</t>
  </si>
  <si>
    <t>Instructions:  Enter data in yellow cells (only).  The result will be automatically calculated with each new data entry.</t>
  </si>
  <si>
    <t>Result:  If green, then accept preexposure.</t>
  </si>
  <si>
    <t>Result:  If red, then accept no preexposure.</t>
  </si>
  <si>
    <t xml:space="preserve">This appendix contains three spreadsheets used to calculate the risk and benefits, from the perspective of a person, of receiving a preexposure smallpox vaccination. The models balance the risks of smallpox disease against serious vaccine-related adverse events (see main text for definition of "serious adverse events").  The equation is described in the main text (Methods section), and the variables used in the paper are given in the Table in the main text. </t>
  </si>
  <si>
    <t>Probability of vaccine effectiveness: Preexposure</t>
  </si>
  <si>
    <t>Risks and Benefits of Pre- and Postexposure Smallpox Vaccination: Appendix</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</si>
</sst>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0E+00"/>
    <numFmt numFmtId="166" formatCode="0.0000000000"/>
    <numFmt numFmtId="167" formatCode="0.0000000000E+00"/>
    <numFmt numFmtId="168" formatCode="0.000000%"/>
    <numFmt numFmtId="169" formatCode="0.000%"/>
    <numFmt numFmtId="170" formatCode="0.0000%"/>
    <numFmt numFmtId="171" formatCode="0.00000%"/>
    <numFmt numFmtId="172" formatCode="0.000000"/>
    <numFmt numFmtId="173" formatCode="0.000"/>
    <numFmt numFmtId="174" formatCode="0.0000"/>
    <numFmt numFmtId="175" formatCode="0.00000"/>
    <numFmt numFmtId="176" formatCode="0.000000000000"/>
    <numFmt numFmtId="177" formatCode="0.000000000"/>
    <numFmt numFmtId="178" formatCode="#,##0.0"/>
    <numFmt numFmtId="179" formatCode="0.00000000"/>
  </numFmts>
  <fonts count="28">
    <font>
      <sz val="10"/>
      <name val="Arial"/>
      <family val="0"/>
    </font>
    <font>
      <b/>
      <sz val="10"/>
      <name val="Arial"/>
      <family val="2"/>
    </font>
    <font>
      <b/>
      <sz val="14"/>
      <name val="Arial"/>
      <family val="2"/>
    </font>
    <font>
      <sz val="8"/>
      <name val="Arial"/>
      <family val="2"/>
    </font>
    <font>
      <i/>
      <sz val="9"/>
      <name val="Times New Roman"/>
      <family val="1"/>
    </font>
    <font>
      <sz val="4"/>
      <name val="Arial"/>
      <family val="2"/>
    </font>
    <font>
      <b/>
      <sz val="12"/>
      <name val="Arial"/>
      <family val="2"/>
    </font>
    <font>
      <i/>
      <sz val="10"/>
      <name val="Arial"/>
      <family val="2"/>
    </font>
    <font>
      <b/>
      <sz val="14.25"/>
      <name val="Arial"/>
      <family val="0"/>
    </font>
    <font>
      <sz val="14.25"/>
      <name val="Arial"/>
      <family val="0"/>
    </font>
    <font>
      <sz val="14.75"/>
      <name val="Arial"/>
      <family val="0"/>
    </font>
    <font>
      <sz val="8.75"/>
      <name val="Arial"/>
      <family val="2"/>
    </font>
    <font>
      <sz val="9.75"/>
      <name val="Arial"/>
      <family val="2"/>
    </font>
    <font>
      <b/>
      <sz val="11.25"/>
      <name val="Arial"/>
      <family val="2"/>
    </font>
    <font>
      <b/>
      <sz val="8.75"/>
      <name val="Arial"/>
      <family val="2"/>
    </font>
    <font>
      <sz val="11.25"/>
      <name val="Arial"/>
      <family val="0"/>
    </font>
    <font>
      <sz val="8.5"/>
      <name val="Arial"/>
      <family val="2"/>
    </font>
    <font>
      <b/>
      <sz val="9.75"/>
      <name val="Arial"/>
      <family val="2"/>
    </font>
    <font>
      <sz val="12"/>
      <name val="Arial"/>
      <family val="0"/>
    </font>
    <font>
      <sz val="8.25"/>
      <name val="Arial"/>
      <family val="2"/>
    </font>
    <font>
      <sz val="9.5"/>
      <name val="Arial"/>
      <family val="2"/>
    </font>
    <font>
      <b/>
      <sz val="6"/>
      <name val="Arial"/>
      <family val="2"/>
    </font>
    <font>
      <sz val="5.5"/>
      <name val="Arial"/>
      <family val="0"/>
    </font>
    <font>
      <sz val="4.75"/>
      <name val="Arial"/>
      <family val="2"/>
    </font>
    <font>
      <sz val="5.25"/>
      <name val="Arial"/>
      <family val="2"/>
    </font>
    <font>
      <u val="single"/>
      <sz val="10"/>
      <color indexed="12"/>
      <name val="Arial"/>
      <family val="0"/>
    </font>
    <font>
      <u val="single"/>
      <sz val="10"/>
      <color indexed="36"/>
      <name val="Arial"/>
      <family val="0"/>
    </font>
    <font>
      <sz val="12"/>
      <color indexed="8"/>
      <name val="Comic Sans MS"/>
      <family val="0"/>
    </font>
  </fonts>
  <fills count="7">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ont="1" applyAlignment="1">
      <alignment/>
    </xf>
    <xf numFmtId="3" fontId="0" fillId="0" borderId="0" xfId="0" applyNumberFormat="1" applyAlignment="1">
      <alignment/>
    </xf>
    <xf numFmtId="0" fontId="0" fillId="2" borderId="0" xfId="0" applyFill="1" applyAlignment="1">
      <alignment/>
    </xf>
    <xf numFmtId="0" fontId="2" fillId="2" borderId="0" xfId="0" applyFont="1" applyFill="1" applyAlignment="1">
      <alignment/>
    </xf>
    <xf numFmtId="0" fontId="1" fillId="0" borderId="0" xfId="0" applyFont="1" applyAlignment="1">
      <alignment/>
    </xf>
    <xf numFmtId="20" fontId="0" fillId="0" borderId="0" xfId="0" applyNumberFormat="1" applyAlignment="1" quotePrefix="1">
      <alignment/>
    </xf>
    <xf numFmtId="0" fontId="0" fillId="0" borderId="0" xfId="0" applyNumberFormat="1" applyAlignment="1" quotePrefix="1">
      <alignment/>
    </xf>
    <xf numFmtId="0" fontId="2" fillId="0" borderId="0" xfId="0" applyFont="1" applyFill="1" applyAlignment="1">
      <alignment/>
    </xf>
    <xf numFmtId="0" fontId="0" fillId="0" borderId="0" xfId="0" applyFill="1" applyAlignment="1">
      <alignment/>
    </xf>
    <xf numFmtId="166" fontId="0" fillId="0" borderId="0" xfId="0" applyNumberFormat="1" applyAlignment="1">
      <alignment/>
    </xf>
    <xf numFmtId="167" fontId="0" fillId="0" borderId="0" xfId="0" applyNumberFormat="1" applyAlignment="1">
      <alignment/>
    </xf>
    <xf numFmtId="0" fontId="2" fillId="3" borderId="0" xfId="0" applyFont="1" applyFill="1" applyAlignment="1">
      <alignment/>
    </xf>
    <xf numFmtId="0" fontId="0" fillId="3" borderId="0" xfId="0" applyFill="1" applyAlignment="1">
      <alignment/>
    </xf>
    <xf numFmtId="167" fontId="0" fillId="3" borderId="0" xfId="0" applyNumberFormat="1" applyFill="1" applyAlignment="1">
      <alignment/>
    </xf>
    <xf numFmtId="2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167" fontId="0" fillId="0" borderId="0" xfId="0" applyNumberFormat="1" applyFill="1" applyAlignment="1">
      <alignment/>
    </xf>
    <xf numFmtId="3" fontId="0" fillId="0" borderId="0" xfId="0" applyNumberFormat="1" applyFont="1" applyAlignment="1">
      <alignment/>
    </xf>
    <xf numFmtId="3" fontId="0" fillId="0" borderId="0" xfId="0" applyNumberFormat="1" applyAlignment="1" quotePrefix="1">
      <alignment/>
    </xf>
    <xf numFmtId="3" fontId="0" fillId="0" borderId="0" xfId="0" applyNumberFormat="1" applyFill="1" applyAlignment="1">
      <alignment horizontal="center" vertical="center"/>
    </xf>
    <xf numFmtId="0" fontId="0" fillId="0" borderId="0" xfId="0" applyNumberFormat="1" applyFill="1" applyAlignment="1" quotePrefix="1">
      <alignment/>
    </xf>
    <xf numFmtId="20" fontId="0" fillId="0" borderId="0" xfId="0" applyNumberFormat="1" applyFill="1" applyAlignment="1">
      <alignment/>
    </xf>
    <xf numFmtId="20" fontId="0" fillId="0" borderId="0" xfId="0" applyNumberFormat="1" applyFill="1" applyAlignment="1" quotePrefix="1">
      <alignment/>
    </xf>
    <xf numFmtId="0" fontId="0" fillId="0" borderId="0" xfId="0" applyAlignment="1">
      <alignment horizontal="center"/>
    </xf>
    <xf numFmtId="0" fontId="1" fillId="5" borderId="0" xfId="0" applyFont="1" applyFill="1" applyAlignment="1">
      <alignment/>
    </xf>
    <xf numFmtId="0" fontId="0" fillId="5" borderId="0" xfId="0" applyFill="1" applyAlignment="1">
      <alignment/>
    </xf>
    <xf numFmtId="3" fontId="0" fillId="5" borderId="0" xfId="0" applyNumberFormat="1" applyFill="1" applyAlignment="1">
      <alignment/>
    </xf>
    <xf numFmtId="177" fontId="0" fillId="5" borderId="0" xfId="0" applyNumberFormat="1" applyFill="1" applyAlignment="1">
      <alignment/>
    </xf>
    <xf numFmtId="0" fontId="18" fillId="0" borderId="0" xfId="0" applyFont="1" applyAlignment="1">
      <alignment/>
    </xf>
    <xf numFmtId="0" fontId="18" fillId="0" borderId="0" xfId="0" applyFont="1" applyAlignment="1">
      <alignment horizontal="center"/>
    </xf>
    <xf numFmtId="0" fontId="6" fillId="0" borderId="0" xfId="0" applyFont="1" applyAlignment="1">
      <alignment/>
    </xf>
    <xf numFmtId="0" fontId="18" fillId="0" borderId="1" xfId="0" applyFont="1" applyBorder="1" applyAlignment="1">
      <alignment/>
    </xf>
    <xf numFmtId="0" fontId="6" fillId="6" borderId="0" xfId="0" applyFont="1" applyFill="1" applyAlignment="1">
      <alignment/>
    </xf>
    <xf numFmtId="3" fontId="6" fillId="6" borderId="0" xfId="0" applyNumberFormat="1" applyFont="1" applyFill="1" applyAlignment="1">
      <alignment/>
    </xf>
    <xf numFmtId="0" fontId="6"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3" fontId="6" fillId="6" borderId="0" xfId="0" applyNumberFormat="1" applyFont="1" applyFill="1" applyAlignment="1">
      <alignment horizontal="right" vertical="center"/>
    </xf>
    <xf numFmtId="175" fontId="0" fillId="5" borderId="0" xfId="0" applyNumberFormat="1" applyFill="1" applyAlignment="1">
      <alignment horizontal="right"/>
    </xf>
    <xf numFmtId="3" fontId="0" fillId="5" borderId="0" xfId="0" applyNumberFormat="1" applyFill="1" applyAlignment="1">
      <alignment horizontal="right"/>
    </xf>
    <xf numFmtId="0" fontId="0" fillId="5" borderId="0" xfId="0" applyFill="1" applyAlignment="1">
      <alignment horizontal="right"/>
    </xf>
    <xf numFmtId="0" fontId="0" fillId="5" borderId="0" xfId="0" applyFont="1" applyFill="1" applyAlignment="1">
      <alignment horizontal="right"/>
    </xf>
    <xf numFmtId="3" fontId="0" fillId="5" borderId="0" xfId="0" applyNumberFormat="1" applyFill="1" applyAlignment="1">
      <alignment horizontal="right" vertical="center"/>
    </xf>
    <xf numFmtId="11" fontId="0" fillId="5" borderId="0" xfId="0" applyNumberFormat="1" applyFill="1" applyAlignment="1">
      <alignment/>
    </xf>
    <xf numFmtId="0" fontId="1" fillId="0" borderId="0" xfId="0" applyFont="1" applyFill="1" applyAlignment="1">
      <alignment/>
    </xf>
    <xf numFmtId="0" fontId="18" fillId="0" borderId="1" xfId="0" applyFont="1" applyBorder="1" applyAlignment="1">
      <alignment horizontal="right"/>
    </xf>
    <xf numFmtId="4" fontId="6" fillId="6" borderId="0" xfId="0" applyNumberFormat="1" applyFont="1" applyFill="1" applyAlignment="1">
      <alignment/>
    </xf>
    <xf numFmtId="4" fontId="0" fillId="5" borderId="0" xfId="0" applyNumberFormat="1" applyFill="1" applyAlignment="1">
      <alignment/>
    </xf>
    <xf numFmtId="0" fontId="6" fillId="5" borderId="0" xfId="0" applyFont="1" applyFill="1" applyAlignment="1">
      <alignment/>
    </xf>
    <xf numFmtId="0" fontId="0" fillId="5" borderId="2" xfId="0" applyFill="1" applyBorder="1" applyAlignment="1">
      <alignment/>
    </xf>
    <xf numFmtId="11" fontId="0" fillId="5" borderId="2" xfId="0" applyNumberFormat="1" applyFill="1" applyBorder="1" applyAlignment="1">
      <alignment/>
    </xf>
    <xf numFmtId="179" fontId="6" fillId="5" borderId="0" xfId="0" applyNumberFormat="1" applyFont="1" applyFill="1" applyAlignment="1">
      <alignment/>
    </xf>
    <xf numFmtId="0" fontId="0" fillId="0" borderId="0" xfId="0" applyAlignment="1">
      <alignment wrapText="1"/>
    </xf>
    <xf numFmtId="0" fontId="1" fillId="0" borderId="0" xfId="0" applyNumberFormat="1" applyFont="1" applyAlignment="1">
      <alignment/>
    </xf>
    <xf numFmtId="0" fontId="6" fillId="0" borderId="0" xfId="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Alignment="1">
      <alignment/>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Font="1" applyAlignment="1">
      <alignment wrapText="1"/>
    </xf>
    <xf numFmtId="0" fontId="1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Investigation teams: Comparing no vaccination to pre-exposure: Impact of varying risk of event and risk of contact
</a:t>
            </a:r>
            <a:r>
              <a:rPr lang="en-US" cap="none" sz="1200" b="1" i="0" u="none" baseline="0">
                <a:latin typeface="Arial"/>
                <a:ea typeface="Arial"/>
                <a:cs typeface="Arial"/>
              </a:rPr>
              <a:t>(Risk of serious vaccine-related side effects: 1:100,000
Risk of transmission is 0.40)</a:t>
            </a:r>
          </a:p>
        </c:rich>
      </c:tx>
      <c:layout>
        <c:manualLayout>
          <c:xMode val="factor"/>
          <c:yMode val="factor"/>
          <c:x val="0.02075"/>
          <c:y val="-0.019"/>
        </c:manualLayout>
      </c:layout>
      <c:spPr>
        <a:noFill/>
        <a:ln>
          <a:noFill/>
        </a:ln>
      </c:spPr>
    </c:title>
    <c:plotArea>
      <c:layout>
        <c:manualLayout>
          <c:xMode val="edge"/>
          <c:yMode val="edge"/>
          <c:x val="0.08375"/>
          <c:y val="0.1795"/>
          <c:w val="0.89875"/>
          <c:h val="0.57725"/>
        </c:manualLayout>
      </c:layout>
      <c:lineChart>
        <c:grouping val="standard"/>
        <c:varyColors val="0"/>
        <c:ser>
          <c:idx val="0"/>
          <c:order val="0"/>
          <c:tx>
            <c:v>Prob. of contact: 1:5 or 0.2</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teams'!$E$48:$E$51</c:f>
              <c:numCache>
                <c:ptCount val="4"/>
              </c:numCache>
            </c:numRef>
          </c:val>
          <c:smooth val="0"/>
        </c:ser>
        <c:ser>
          <c:idx val="1"/>
          <c:order val="1"/>
          <c:tx>
            <c:v>Prob. of contact: 1:2.5 or 0.4</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teams'!$F$48:$F$51</c:f>
              <c:numCache>
                <c:ptCount val="4"/>
              </c:numCache>
            </c:numRef>
          </c:val>
          <c:smooth val="0"/>
        </c:ser>
        <c:ser>
          <c:idx val="2"/>
          <c:order val="2"/>
          <c:tx>
            <c:v>Prob. of contact: 1:1.25 or 0.8</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teams'!$H$48:$H$51</c:f>
              <c:numCache>
                <c:ptCount val="4"/>
              </c:numCache>
            </c:numRef>
          </c:val>
          <c:smooth val="0"/>
        </c:ser>
        <c:marker val="1"/>
        <c:axId val="8964374"/>
        <c:axId val="13570503"/>
      </c:lineChart>
      <c:catAx>
        <c:axId val="8964374"/>
        <c:scaling>
          <c:orientation val="minMax"/>
        </c:scaling>
        <c:axPos val="b"/>
        <c:title>
          <c:tx>
            <c:rich>
              <a:bodyPr vert="horz" rot="0" anchor="ctr"/>
              <a:lstStyle/>
              <a:p>
                <a:pPr algn="ctr">
                  <a:defRPr/>
                </a:pPr>
                <a:r>
                  <a:rPr lang="en-US" cap="none" sz="1425"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75" b="0" i="0" u="none" baseline="0">
                <a:latin typeface="Arial"/>
                <a:ea typeface="Arial"/>
                <a:cs typeface="Arial"/>
              </a:defRPr>
            </a:pPr>
          </a:p>
        </c:txPr>
        <c:crossAx val="13570503"/>
        <c:crosses val="autoZero"/>
        <c:auto val="1"/>
        <c:lblOffset val="100"/>
        <c:tickLblSkip val="1"/>
        <c:noMultiLvlLbl val="0"/>
      </c:catAx>
      <c:valAx>
        <c:axId val="13570503"/>
        <c:scaling>
          <c:orientation val="minMax"/>
          <c:max val="0.0035"/>
        </c:scaling>
        <c:axPos val="l"/>
        <c:title>
          <c:tx>
            <c:rich>
              <a:bodyPr vert="horz" rot="-5400000" anchor="ctr"/>
              <a:lstStyle/>
              <a:p>
                <a:pPr algn="ctr">
                  <a:defRPr/>
                </a:pPr>
                <a:r>
                  <a:rPr lang="en-US" cap="none" sz="1425"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975" b="0" i="0" u="none" baseline="0">
                <a:latin typeface="Arial"/>
                <a:ea typeface="Arial"/>
                <a:cs typeface="Arial"/>
              </a:defRPr>
            </a:pPr>
          </a:p>
        </c:txPr>
        <c:crossAx val="8964374"/>
        <c:crossesAt val="1"/>
        <c:crossBetween val="midCat"/>
        <c:dispUnits/>
        <c:minorUnit val="7.3693535999999995E-06"/>
      </c:valAx>
      <c:spPr>
        <a:noFill/>
        <a:ln>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Comparing no vaccination to pre-exposure:
Impact of varying risk of event and risk of contact
</a:t>
            </a:r>
            <a:r>
              <a:rPr lang="en-US" cap="none" sz="875" b="1" i="0" u="none" baseline="0">
                <a:latin typeface="Arial"/>
                <a:ea typeface="Arial"/>
                <a:cs typeface="Arial"/>
              </a:rPr>
              <a:t>(Risk of serious vaccine-related side-effects: 1:1,000,000)</a:t>
            </a:r>
          </a:p>
        </c:rich>
      </c:tx>
      <c:layout/>
      <c:spPr>
        <a:noFill/>
        <a:ln>
          <a:noFill/>
        </a:ln>
      </c:spPr>
    </c:title>
    <c:plotArea>
      <c:layout>
        <c:manualLayout>
          <c:xMode val="edge"/>
          <c:yMode val="edge"/>
          <c:x val="0.09125"/>
          <c:y val="0.0665"/>
          <c:w val="0.889"/>
          <c:h val="0.6352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teams'!$Q$48:$Q$51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teams'!$S$48:$S$51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teams'!$T$48:$T$51</c:f>
              <c:numCache>
                <c:ptCount val="4"/>
              </c:numCache>
            </c:numRef>
          </c:val>
          <c:smooth val="0"/>
        </c:ser>
        <c:marker val="1"/>
        <c:axId val="55025664"/>
        <c:axId val="25468929"/>
      </c:lineChart>
      <c:catAx>
        <c:axId val="55025664"/>
        <c:scaling>
          <c:orientation val="minMax"/>
        </c:scaling>
        <c:axPos val="b"/>
        <c:title>
          <c:tx>
            <c:rich>
              <a:bodyPr vert="horz" rot="0" anchor="ctr"/>
              <a:lstStyle/>
              <a:p>
                <a:pPr algn="ctr">
                  <a:defRPr/>
                </a:pPr>
                <a:r>
                  <a:rPr lang="en-US" cap="none" sz="1125"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5468929"/>
        <c:crosses val="autoZero"/>
        <c:auto val="1"/>
        <c:lblOffset val="100"/>
        <c:tickLblSkip val="1"/>
        <c:noMultiLvlLbl val="0"/>
      </c:catAx>
      <c:valAx>
        <c:axId val="25468929"/>
        <c:scaling>
          <c:orientation val="minMax"/>
          <c:max val="5E-06"/>
          <c:min val="-2E-06"/>
        </c:scaling>
        <c:axPos val="l"/>
        <c:title>
          <c:tx>
            <c:rich>
              <a:bodyPr vert="horz" rot="-5400000" anchor="ctr"/>
              <a:lstStyle/>
              <a:p>
                <a:pPr algn="ctr">
                  <a:defRPr/>
                </a:pPr>
                <a:r>
                  <a:rPr lang="en-US" cap="none" sz="1125"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850" b="0" i="0" u="none" baseline="0">
                <a:latin typeface="Arial"/>
                <a:ea typeface="Arial"/>
                <a:cs typeface="Arial"/>
              </a:defRPr>
            </a:pPr>
          </a:p>
        </c:txPr>
        <c:crossAx val="55025664"/>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Comparing no vaccination to pre-exposure:
Impact of varying risk of event and risk of contact
</a:t>
            </a:r>
            <a:r>
              <a:rPr lang="en-US" cap="none" sz="975" b="1" i="0" u="none" baseline="0">
                <a:latin typeface="Arial"/>
                <a:ea typeface="Arial"/>
                <a:cs typeface="Arial"/>
              </a:rPr>
              <a:t>(Risk of serious vaccine-related side-effects: 1:2,000,000)</a:t>
            </a:r>
          </a:p>
        </c:rich>
      </c:tx>
      <c:layout/>
      <c:spPr>
        <a:noFill/>
        <a:ln>
          <a:noFill/>
        </a:ln>
      </c:spPr>
    </c:title>
    <c:plotArea>
      <c:layout>
        <c:manualLayout>
          <c:xMode val="edge"/>
          <c:yMode val="edge"/>
          <c:x val="0.19175"/>
          <c:y val="0.1295"/>
          <c:w val="0.68525"/>
          <c:h val="0.3587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teams'!$AB$48:$AB$51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teams'!$AD$48:$AD$51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teams'!$AE$48:$AE$51</c:f>
              <c:numCache>
                <c:ptCount val="4"/>
              </c:numCache>
            </c:numRef>
          </c:val>
          <c:smooth val="0"/>
        </c:ser>
        <c:marker val="1"/>
        <c:axId val="27893770"/>
        <c:axId val="49717339"/>
      </c:lineChart>
      <c:catAx>
        <c:axId val="27893770"/>
        <c:scaling>
          <c:orientation val="minMax"/>
        </c:scaling>
        <c:axPos val="b"/>
        <c:title>
          <c:tx>
            <c:rich>
              <a:bodyPr vert="horz" rot="0" anchor="ctr"/>
              <a:lstStyle/>
              <a:p>
                <a:pPr algn="ctr">
                  <a:defRPr/>
                </a:pPr>
                <a:r>
                  <a:rPr lang="en-US" cap="none" sz="1200"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25" b="0" i="0" u="none" baseline="0">
                <a:latin typeface="Arial"/>
                <a:ea typeface="Arial"/>
                <a:cs typeface="Arial"/>
              </a:defRPr>
            </a:pPr>
          </a:p>
        </c:txPr>
        <c:crossAx val="49717339"/>
        <c:crosses val="autoZero"/>
        <c:auto val="1"/>
        <c:lblOffset val="100"/>
        <c:tickLblSkip val="1"/>
        <c:noMultiLvlLbl val="0"/>
      </c:catAx>
      <c:valAx>
        <c:axId val="49717339"/>
        <c:scaling>
          <c:orientation val="minMax"/>
          <c:max val="5E-06"/>
          <c:min val="-2E-06"/>
        </c:scaling>
        <c:axPos val="l"/>
        <c:title>
          <c:tx>
            <c:rich>
              <a:bodyPr vert="horz" rot="-5400000" anchor="ctr"/>
              <a:lstStyle/>
              <a:p>
                <a:pPr algn="ctr">
                  <a:defRPr/>
                </a:pPr>
                <a:r>
                  <a:rPr lang="en-US" cap="none" sz="1200"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950" b="0" i="0" u="none" baseline="0">
                <a:latin typeface="Arial"/>
                <a:ea typeface="Arial"/>
                <a:cs typeface="Arial"/>
              </a:defRPr>
            </a:pPr>
          </a:p>
        </c:txPr>
        <c:crossAx val="27893770"/>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 effects: 1:500,000)</a:t>
            </a:r>
          </a:p>
        </c:rich>
      </c:tx>
      <c:layout>
        <c:manualLayout>
          <c:xMode val="factor"/>
          <c:yMode val="factor"/>
          <c:x val="0.125"/>
          <c:y val="-0.019"/>
        </c:manualLayout>
      </c:layout>
      <c:spPr>
        <a:noFill/>
        <a:ln>
          <a:noFill/>
        </a:ln>
      </c:spPr>
    </c:title>
    <c:plotArea>
      <c:layout>
        <c:manualLayout>
          <c:xMode val="edge"/>
          <c:yMode val="edge"/>
          <c:x val="0.15275"/>
          <c:y val="0.15875"/>
          <c:w val="0.8045"/>
          <c:h val="0.70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teams'!$E$48:$E$51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teams'!$G$48:$G$51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teams'!$H$48:$H$51</c:f>
              <c:numCache>
                <c:ptCount val="4"/>
              </c:numCache>
            </c:numRef>
          </c:val>
          <c:smooth val="0"/>
        </c:ser>
        <c:marker val="1"/>
        <c:axId val="44802868"/>
        <c:axId val="572629"/>
      </c:lineChart>
      <c:catAx>
        <c:axId val="44802868"/>
        <c:scaling>
          <c:orientation val="minMax"/>
        </c:scaling>
        <c:axPos val="b"/>
        <c:delete val="0"/>
        <c:numFmt formatCode="@" sourceLinked="0"/>
        <c:majorTickMark val="in"/>
        <c:minorTickMark val="none"/>
        <c:tickLblPos val="nextTo"/>
        <c:txPr>
          <a:bodyPr/>
          <a:lstStyle/>
          <a:p>
            <a:pPr>
              <a:defRPr lang="en-US" cap="none" sz="400" b="0" i="0" u="none" baseline="0">
                <a:latin typeface="Arial"/>
                <a:ea typeface="Arial"/>
                <a:cs typeface="Arial"/>
              </a:defRPr>
            </a:pPr>
          </a:p>
        </c:txPr>
        <c:crossAx val="572629"/>
        <c:crosses val="autoZero"/>
        <c:auto val="1"/>
        <c:lblOffset val="100"/>
        <c:tickLblSkip val="1"/>
        <c:noMultiLvlLbl val="0"/>
      </c:catAx>
      <c:valAx>
        <c:axId val="572629"/>
        <c:scaling>
          <c:orientation val="minMax"/>
          <c:max val="5E-06"/>
          <c:min val="-2E-06"/>
        </c:scaling>
        <c:axPos val="l"/>
        <c:title>
          <c:tx>
            <c:rich>
              <a:bodyPr vert="horz" rot="-5400000" anchor="ctr"/>
              <a:lstStyle/>
              <a:p>
                <a:pPr algn="ctr">
                  <a:defRPr/>
                </a:pPr>
                <a:r>
                  <a:rPr lang="en-US" cap="none" sz="1200" b="1" i="0" u="none" baseline="0">
                    <a:latin typeface="Arial"/>
                    <a:ea typeface="Arial"/>
                    <a:cs typeface="Arial"/>
                  </a:rPr>
                  <a:t>Net risk of disease</a:t>
                </a:r>
              </a:p>
            </c:rich>
          </c:tx>
          <c:layout/>
          <c:overlay val="0"/>
          <c:spPr>
            <a:noFill/>
            <a:ln>
              <a:noFill/>
            </a:ln>
          </c:spPr>
        </c:title>
        <c:delete val="0"/>
        <c:numFmt formatCode="0.00000%" sourceLinked="0"/>
        <c:majorTickMark val="in"/>
        <c:minorTickMark val="none"/>
        <c:tickLblPos val="nextTo"/>
        <c:txPr>
          <a:bodyPr/>
          <a:lstStyle/>
          <a:p>
            <a:pPr>
              <a:defRPr lang="en-US" cap="none" sz="400" b="0" i="0" u="none" baseline="0">
                <a:latin typeface="Arial"/>
                <a:ea typeface="Arial"/>
                <a:cs typeface="Arial"/>
              </a:defRPr>
            </a:pPr>
          </a:p>
        </c:txPr>
        <c:crossAx val="44802868"/>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side-effects: 1:1,000,000)</a:t>
            </a:r>
          </a:p>
        </c:rich>
      </c:tx>
      <c:layout>
        <c:manualLayout>
          <c:xMode val="factor"/>
          <c:yMode val="factor"/>
          <c:x val="0.1235"/>
          <c:y val="-0.01925"/>
        </c:manualLayout>
      </c:layout>
      <c:spPr>
        <a:noFill/>
        <a:ln>
          <a:noFill/>
        </a:ln>
      </c:spPr>
    </c:title>
    <c:plotArea>
      <c:layout>
        <c:manualLayout>
          <c:xMode val="edge"/>
          <c:yMode val="edge"/>
          <c:x val="0.2055"/>
          <c:y val="0.1765"/>
          <c:w val="0.74075"/>
          <c:h val="0.7032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teams'!$Q$48:$Q$51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teams'!$S$48:$S$51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teams'!$T$48:$T$51</c:f>
              <c:numCache>
                <c:ptCount val="4"/>
              </c:numCache>
            </c:numRef>
          </c:val>
          <c:smooth val="0"/>
        </c:ser>
        <c:marker val="1"/>
        <c:axId val="5153662"/>
        <c:axId val="46382959"/>
      </c:lineChart>
      <c:catAx>
        <c:axId val="5153662"/>
        <c:scaling>
          <c:orientation val="minMax"/>
        </c:scaling>
        <c:axPos val="b"/>
        <c:delete val="0"/>
        <c:numFmt formatCode="@" sourceLinked="0"/>
        <c:majorTickMark val="in"/>
        <c:minorTickMark val="none"/>
        <c:tickLblPos val="nextTo"/>
        <c:txPr>
          <a:bodyPr/>
          <a:lstStyle/>
          <a:p>
            <a:pPr>
              <a:defRPr lang="en-US" cap="none" sz="400" b="0" i="0" u="none" baseline="0">
                <a:latin typeface="Arial"/>
                <a:ea typeface="Arial"/>
                <a:cs typeface="Arial"/>
              </a:defRPr>
            </a:pPr>
          </a:p>
        </c:txPr>
        <c:crossAx val="46382959"/>
        <c:crosses val="autoZero"/>
        <c:auto val="1"/>
        <c:lblOffset val="100"/>
        <c:tickLblSkip val="1"/>
        <c:noMultiLvlLbl val="0"/>
      </c:catAx>
      <c:valAx>
        <c:axId val="46382959"/>
        <c:scaling>
          <c:orientation val="minMax"/>
          <c:max val="5E-06"/>
          <c:min val="-2E-06"/>
        </c:scaling>
        <c:axPos val="l"/>
        <c:delete val="0"/>
        <c:numFmt formatCode="0.00000%" sourceLinked="0"/>
        <c:majorTickMark val="cross"/>
        <c:minorTickMark val="none"/>
        <c:tickLblPos val="none"/>
        <c:txPr>
          <a:bodyPr/>
          <a:lstStyle/>
          <a:p>
            <a:pPr>
              <a:defRPr lang="en-US" cap="none" sz="400" b="0" i="0" u="none" baseline="0">
                <a:latin typeface="Arial"/>
                <a:ea typeface="Arial"/>
                <a:cs typeface="Arial"/>
              </a:defRPr>
            </a:pPr>
          </a:p>
        </c:txPr>
        <c:crossAx val="5153662"/>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side-effects: 1:2,000,000)</a:t>
            </a:r>
          </a:p>
        </c:rich>
      </c:tx>
      <c:layout>
        <c:manualLayout>
          <c:xMode val="factor"/>
          <c:yMode val="factor"/>
          <c:x val="0.1165"/>
          <c:y val="-0.0095"/>
        </c:manualLayout>
      </c:layout>
      <c:spPr>
        <a:noFill/>
        <a:ln>
          <a:noFill/>
        </a:ln>
      </c:spPr>
    </c:title>
    <c:plotArea>
      <c:layout>
        <c:manualLayout>
          <c:xMode val="edge"/>
          <c:yMode val="edge"/>
          <c:x val="0.19725"/>
          <c:y val="0.16825"/>
          <c:w val="0.80275"/>
          <c:h val="0.6707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teams'!$AB$48:$AB$51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teams'!$AD$48:$AD$51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teams'!$AE$48:$AE$51</c:f>
              <c:numCache>
                <c:ptCount val="4"/>
              </c:numCache>
            </c:numRef>
          </c:val>
          <c:smooth val="0"/>
        </c:ser>
        <c:marker val="1"/>
        <c:axId val="14793448"/>
        <c:axId val="66032169"/>
      </c:lineChart>
      <c:catAx>
        <c:axId val="14793448"/>
        <c:scaling>
          <c:orientation val="minMax"/>
        </c:scaling>
        <c:axPos val="b"/>
        <c:delete val="0"/>
        <c:numFmt formatCode="@" sourceLinked="0"/>
        <c:majorTickMark val="in"/>
        <c:minorTickMark val="none"/>
        <c:tickLblPos val="nextTo"/>
        <c:txPr>
          <a:bodyPr/>
          <a:lstStyle/>
          <a:p>
            <a:pPr>
              <a:defRPr lang="en-US" cap="none" sz="475" b="0" i="0" u="none" baseline="0">
                <a:latin typeface="Arial"/>
                <a:ea typeface="Arial"/>
                <a:cs typeface="Arial"/>
              </a:defRPr>
            </a:pPr>
          </a:p>
        </c:txPr>
        <c:crossAx val="66032169"/>
        <c:crosses val="autoZero"/>
        <c:auto val="1"/>
        <c:lblOffset val="100"/>
        <c:tickLblSkip val="1"/>
        <c:noMultiLvlLbl val="0"/>
      </c:catAx>
      <c:valAx>
        <c:axId val="66032169"/>
        <c:scaling>
          <c:orientation val="minMax"/>
          <c:max val="5E-06"/>
          <c:min val="-2E-06"/>
        </c:scaling>
        <c:axPos val="l"/>
        <c:delete val="0"/>
        <c:numFmt formatCode="0.00000%" sourceLinked="0"/>
        <c:majorTickMark val="cross"/>
        <c:minorTickMark val="none"/>
        <c:tickLblPos val="none"/>
        <c:txPr>
          <a:bodyPr/>
          <a:lstStyle/>
          <a:p>
            <a:pPr>
              <a:defRPr lang="en-US" cap="none" sz="525" b="0" i="0" u="none" baseline="0">
                <a:latin typeface="Arial"/>
                <a:ea typeface="Arial"/>
                <a:cs typeface="Arial"/>
              </a:defRPr>
            </a:pPr>
          </a:p>
        </c:txPr>
        <c:crossAx val="14793448"/>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13</xdr:row>
      <xdr:rowOff>28575</xdr:rowOff>
    </xdr:from>
    <xdr:to>
      <xdr:col>11</xdr:col>
      <xdr:colOff>285750</xdr:colOff>
      <xdr:row>25</xdr:row>
      <xdr:rowOff>123825</xdr:rowOff>
    </xdr:to>
    <xdr:sp>
      <xdr:nvSpPr>
        <xdr:cNvPr id="1" name="Line 9"/>
        <xdr:cNvSpPr>
          <a:spLocks/>
        </xdr:cNvSpPr>
      </xdr:nvSpPr>
      <xdr:spPr>
        <a:xfrm>
          <a:off x="6991350" y="1952625"/>
          <a:ext cx="0" cy="20002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36</xdr:row>
      <xdr:rowOff>114300</xdr:rowOff>
    </xdr:from>
    <xdr:to>
      <xdr:col>11</xdr:col>
      <xdr:colOff>285750</xdr:colOff>
      <xdr:row>48</xdr:row>
      <xdr:rowOff>123825</xdr:rowOff>
    </xdr:to>
    <xdr:sp>
      <xdr:nvSpPr>
        <xdr:cNvPr id="2" name="Line 13"/>
        <xdr:cNvSpPr>
          <a:spLocks/>
        </xdr:cNvSpPr>
      </xdr:nvSpPr>
      <xdr:spPr>
        <a:xfrm>
          <a:off x="6991350" y="5476875"/>
          <a:ext cx="0" cy="1781175"/>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53</xdr:row>
      <xdr:rowOff>47625</xdr:rowOff>
    </xdr:from>
    <xdr:to>
      <xdr:col>8</xdr:col>
      <xdr:colOff>333375</xdr:colOff>
      <xdr:row>78</xdr:row>
      <xdr:rowOff>19050</xdr:rowOff>
    </xdr:to>
    <xdr:graphicFrame>
      <xdr:nvGraphicFramePr>
        <xdr:cNvPr id="1" name="Chart 1"/>
        <xdr:cNvGraphicFramePr/>
      </xdr:nvGraphicFramePr>
      <xdr:xfrm>
        <a:off x="2514600" y="9391650"/>
        <a:ext cx="6153150" cy="4019550"/>
      </xdr:xfrm>
      <a:graphic>
        <a:graphicData uri="http://schemas.openxmlformats.org/drawingml/2006/chart">
          <c:chart xmlns:c="http://schemas.openxmlformats.org/drawingml/2006/chart" r:id="rId1"/>
        </a:graphicData>
      </a:graphic>
    </xdr:graphicFrame>
    <xdr:clientData/>
  </xdr:twoCellAnchor>
  <xdr:oneCellAnchor>
    <xdr:from>
      <xdr:col>5</xdr:col>
      <xdr:colOff>695325</xdr:colOff>
      <xdr:row>72</xdr:row>
      <xdr:rowOff>9525</xdr:rowOff>
    </xdr:from>
    <xdr:ext cx="2505075" cy="180975"/>
    <xdr:sp>
      <xdr:nvSpPr>
        <xdr:cNvPr id="2" name="TextBox 2"/>
        <xdr:cNvSpPr txBox="1">
          <a:spLocks noChangeArrowheads="1"/>
        </xdr:cNvSpPr>
      </xdr:nvSpPr>
      <xdr:spPr>
        <a:xfrm>
          <a:off x="5543550" y="12430125"/>
          <a:ext cx="2505075" cy="180975"/>
        </a:xfrm>
        <a:prstGeom prst="rect">
          <a:avLst/>
        </a:prstGeom>
        <a:solidFill>
          <a:srgbClr val="FFFFFF"/>
        </a:solidFill>
        <a:ln w="1905" cmpd="sng">
          <a:solidFill>
            <a:srgbClr val="000000"/>
          </a:solidFill>
          <a:headEnd type="none"/>
          <a:tailEnd type="none"/>
        </a:ln>
      </xdr:spPr>
      <xdr:txBody>
        <a:bodyPr vertOverflow="clip" wrap="square">
          <a:spAutoFit/>
        </a:bodyPr>
        <a:p>
          <a:pPr algn="l">
            <a:defRPr/>
          </a:pPr>
          <a:r>
            <a:rPr lang="en-US" cap="none" sz="900" b="0" i="1" u="none" baseline="0"/>
            <a:t>Negative value = no pre-exposure vaccination</a:t>
          </a:r>
        </a:p>
      </xdr:txBody>
    </xdr:sp>
    <xdr:clientData/>
  </xdr:oneCellAnchor>
  <xdr:oneCellAnchor>
    <xdr:from>
      <xdr:col>5</xdr:col>
      <xdr:colOff>685800</xdr:colOff>
      <xdr:row>58</xdr:row>
      <xdr:rowOff>66675</xdr:rowOff>
    </xdr:from>
    <xdr:ext cx="2552700" cy="171450"/>
    <xdr:sp>
      <xdr:nvSpPr>
        <xdr:cNvPr id="3" name="TextBox 3"/>
        <xdr:cNvSpPr txBox="1">
          <a:spLocks noChangeArrowheads="1"/>
        </xdr:cNvSpPr>
      </xdr:nvSpPr>
      <xdr:spPr>
        <a:xfrm>
          <a:off x="5534025" y="10220325"/>
          <a:ext cx="2552700" cy="171450"/>
        </a:xfrm>
        <a:prstGeom prst="rect">
          <a:avLst/>
        </a:prstGeom>
        <a:solidFill>
          <a:srgbClr val="FFFFFF"/>
        </a:solidFill>
        <a:ln w="1905" cmpd="sng">
          <a:solidFill>
            <a:srgbClr val="000000"/>
          </a:solidFill>
          <a:headEnd type="none"/>
          <a:tailEnd type="none"/>
        </a:ln>
      </xdr:spPr>
      <xdr:txBody>
        <a:bodyPr vertOverflow="clip" wrap="square">
          <a:spAutoFit/>
        </a:bodyPr>
        <a:p>
          <a:pPr algn="l">
            <a:defRPr/>
          </a:pPr>
          <a:r>
            <a:rPr lang="en-US" cap="none" sz="900" b="0" i="1" u="none" baseline="0"/>
            <a:t>Positive value = give pre-exposure vaccination</a:t>
          </a:r>
        </a:p>
      </xdr:txBody>
    </xdr:sp>
    <xdr:clientData/>
  </xdr:oneCellAnchor>
  <xdr:oneCellAnchor>
    <xdr:from>
      <xdr:col>5</xdr:col>
      <xdr:colOff>266700</xdr:colOff>
      <xdr:row>61</xdr:row>
      <xdr:rowOff>152400</xdr:rowOff>
    </xdr:from>
    <xdr:ext cx="876300" cy="323850"/>
    <xdr:sp>
      <xdr:nvSpPr>
        <xdr:cNvPr id="4" name="TextBox 4"/>
        <xdr:cNvSpPr txBox="1">
          <a:spLocks noChangeArrowheads="1"/>
        </xdr:cNvSpPr>
      </xdr:nvSpPr>
      <xdr:spPr>
        <a:xfrm>
          <a:off x="5114925" y="10791825"/>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1:1.25 or 0.8</a:t>
          </a:r>
        </a:p>
      </xdr:txBody>
    </xdr:sp>
    <xdr:clientData/>
  </xdr:oneCellAnchor>
  <xdr:oneCellAnchor>
    <xdr:from>
      <xdr:col>5</xdr:col>
      <xdr:colOff>123825</xdr:colOff>
      <xdr:row>65</xdr:row>
      <xdr:rowOff>47625</xdr:rowOff>
    </xdr:from>
    <xdr:ext cx="876300" cy="323850"/>
    <xdr:sp>
      <xdr:nvSpPr>
        <xdr:cNvPr id="5" name="TextBox 5"/>
        <xdr:cNvSpPr txBox="1">
          <a:spLocks noChangeArrowheads="1"/>
        </xdr:cNvSpPr>
      </xdr:nvSpPr>
      <xdr:spPr>
        <a:xfrm>
          <a:off x="4972050" y="11334750"/>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1:2.5 or 0.4</a:t>
          </a:r>
        </a:p>
      </xdr:txBody>
    </xdr:sp>
    <xdr:clientData/>
  </xdr:oneCellAnchor>
  <xdr:oneCellAnchor>
    <xdr:from>
      <xdr:col>5</xdr:col>
      <xdr:colOff>85725</xdr:colOff>
      <xdr:row>67</xdr:row>
      <xdr:rowOff>85725</xdr:rowOff>
    </xdr:from>
    <xdr:ext cx="876300" cy="323850"/>
    <xdr:sp>
      <xdr:nvSpPr>
        <xdr:cNvPr id="6" name="TextBox 6"/>
        <xdr:cNvSpPr txBox="1">
          <a:spLocks noChangeArrowheads="1"/>
        </xdr:cNvSpPr>
      </xdr:nvSpPr>
      <xdr:spPr>
        <a:xfrm>
          <a:off x="4933950" y="11696700"/>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1:5 or 0.2</a:t>
          </a:r>
        </a:p>
      </xdr:txBody>
    </xdr:sp>
    <xdr:clientData/>
  </xdr:oneCellAnchor>
  <xdr:oneCellAnchor>
    <xdr:from>
      <xdr:col>4</xdr:col>
      <xdr:colOff>66675</xdr:colOff>
      <xdr:row>79</xdr:row>
      <xdr:rowOff>142875</xdr:rowOff>
    </xdr:from>
    <xdr:ext cx="5153025" cy="1276350"/>
    <xdr:sp>
      <xdr:nvSpPr>
        <xdr:cNvPr id="7" name="TextBox 7"/>
        <xdr:cNvSpPr txBox="1">
          <a:spLocks noChangeArrowheads="1"/>
        </xdr:cNvSpPr>
      </xdr:nvSpPr>
      <xdr:spPr>
        <a:xfrm>
          <a:off x="4095750" y="13696950"/>
          <a:ext cx="5153025" cy="12763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Notes: 1)  Net risk of disease = (risk without pre-exposure vaccination) -  (risk with pre-exposure vaccination).
If Net Risk &gt; 0, then no pre-exposure is greater risk than pre-exposure, thus chose pre-exposure vaccination
If Net Risk &lt; 0, then pre-exposure is greater risk than no pre-exposure, thus chose no pre-exposure vaccination.
2)  The term "disease" includes both disease (i.e., clinical case) due to smallpox +  disease due to vaccine virus
vaccination (i.e., "serious" vaccine-related side effects).
3)  Prob. of contact = probability of contact with a victim, given that an effective release has occurred.   It is
assumed here, that once a possible victim has been identified, the investigation teams will be in contact with the
victim and biological samples. The probability of a release occurring is set of the x-axes of the graphs.
4)  Prob. of transmission assume dhere to be 0.40, because assume that investigation team will take precautions.</a:t>
          </a:r>
        </a:p>
      </xdr:txBody>
    </xdr:sp>
    <xdr:clientData/>
  </xdr:oneCellAnchor>
  <xdr:twoCellAnchor>
    <xdr:from>
      <xdr:col>16</xdr:col>
      <xdr:colOff>28575</xdr:colOff>
      <xdr:row>53</xdr:row>
      <xdr:rowOff>0</xdr:rowOff>
    </xdr:from>
    <xdr:to>
      <xdr:col>20</xdr:col>
      <xdr:colOff>314325</xdr:colOff>
      <xdr:row>77</xdr:row>
      <xdr:rowOff>152400</xdr:rowOff>
    </xdr:to>
    <xdr:graphicFrame>
      <xdr:nvGraphicFramePr>
        <xdr:cNvPr id="8" name="Chart 8"/>
        <xdr:cNvGraphicFramePr/>
      </xdr:nvGraphicFramePr>
      <xdr:xfrm>
        <a:off x="14649450" y="9344025"/>
        <a:ext cx="4657725" cy="40386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53</xdr:row>
      <xdr:rowOff>0</xdr:rowOff>
    </xdr:from>
    <xdr:to>
      <xdr:col>31</xdr:col>
      <xdr:colOff>266700</xdr:colOff>
      <xdr:row>78</xdr:row>
      <xdr:rowOff>0</xdr:rowOff>
    </xdr:to>
    <xdr:graphicFrame>
      <xdr:nvGraphicFramePr>
        <xdr:cNvPr id="9" name="Chart 9"/>
        <xdr:cNvGraphicFramePr/>
      </xdr:nvGraphicFramePr>
      <xdr:xfrm>
        <a:off x="24393525" y="9344025"/>
        <a:ext cx="5200650" cy="4048125"/>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93</xdr:row>
      <xdr:rowOff>0</xdr:rowOff>
    </xdr:from>
    <xdr:to>
      <xdr:col>10</xdr:col>
      <xdr:colOff>0</xdr:colOff>
      <xdr:row>105</xdr:row>
      <xdr:rowOff>142875</xdr:rowOff>
    </xdr:to>
    <xdr:graphicFrame>
      <xdr:nvGraphicFramePr>
        <xdr:cNvPr id="10" name="Chart 10"/>
        <xdr:cNvGraphicFramePr/>
      </xdr:nvGraphicFramePr>
      <xdr:xfrm>
        <a:off x="8343900" y="15821025"/>
        <a:ext cx="2295525" cy="2085975"/>
      </xdr:xfrm>
      <a:graphic>
        <a:graphicData uri="http://schemas.openxmlformats.org/drawingml/2006/chart">
          <c:chart xmlns:c="http://schemas.openxmlformats.org/drawingml/2006/chart" r:id="rId4"/>
        </a:graphicData>
      </a:graphic>
    </xdr:graphicFrame>
    <xdr:clientData/>
  </xdr:twoCellAnchor>
  <xdr:twoCellAnchor>
    <xdr:from>
      <xdr:col>10</xdr:col>
      <xdr:colOff>28575</xdr:colOff>
      <xdr:row>93</xdr:row>
      <xdr:rowOff>0</xdr:rowOff>
    </xdr:from>
    <xdr:to>
      <xdr:col>13</xdr:col>
      <xdr:colOff>523875</xdr:colOff>
      <xdr:row>105</xdr:row>
      <xdr:rowOff>123825</xdr:rowOff>
    </xdr:to>
    <xdr:graphicFrame>
      <xdr:nvGraphicFramePr>
        <xdr:cNvPr id="11" name="Chart 11"/>
        <xdr:cNvGraphicFramePr/>
      </xdr:nvGraphicFramePr>
      <xdr:xfrm>
        <a:off x="10668000" y="15821025"/>
        <a:ext cx="2324100" cy="2066925"/>
      </xdr:xfrm>
      <a:graphic>
        <a:graphicData uri="http://schemas.openxmlformats.org/drawingml/2006/chart">
          <c:chart xmlns:c="http://schemas.openxmlformats.org/drawingml/2006/chart" r:id="rId5"/>
        </a:graphicData>
      </a:graphic>
    </xdr:graphicFrame>
    <xdr:clientData/>
  </xdr:twoCellAnchor>
  <xdr:twoCellAnchor>
    <xdr:from>
      <xdr:col>13</xdr:col>
      <xdr:colOff>457200</xdr:colOff>
      <xdr:row>92</xdr:row>
      <xdr:rowOff>142875</xdr:rowOff>
    </xdr:from>
    <xdr:to>
      <xdr:col>16</xdr:col>
      <xdr:colOff>923925</xdr:colOff>
      <xdr:row>105</xdr:row>
      <xdr:rowOff>152400</xdr:rowOff>
    </xdr:to>
    <xdr:graphicFrame>
      <xdr:nvGraphicFramePr>
        <xdr:cNvPr id="12" name="Chart 12"/>
        <xdr:cNvGraphicFramePr/>
      </xdr:nvGraphicFramePr>
      <xdr:xfrm>
        <a:off x="12925425" y="15801975"/>
        <a:ext cx="2619375" cy="2114550"/>
      </xdr:xfrm>
      <a:graphic>
        <a:graphicData uri="http://schemas.openxmlformats.org/drawingml/2006/chart">
          <c:chart xmlns:c="http://schemas.openxmlformats.org/drawingml/2006/chart" r:id="rId6"/>
        </a:graphicData>
      </a:graphic>
    </xdr:graphicFrame>
    <xdr:clientData/>
  </xdr:twoCellAnchor>
  <xdr:oneCellAnchor>
    <xdr:from>
      <xdr:col>8</xdr:col>
      <xdr:colOff>685800</xdr:colOff>
      <xdr:row>102</xdr:row>
      <xdr:rowOff>133350</xdr:rowOff>
    </xdr:from>
    <xdr:ext cx="409575" cy="171450"/>
    <xdr:sp>
      <xdr:nvSpPr>
        <xdr:cNvPr id="13" name="TextBox 13"/>
        <xdr:cNvSpPr txBox="1">
          <a:spLocks noChangeArrowheads="1"/>
        </xdr:cNvSpPr>
      </xdr:nvSpPr>
      <xdr:spPr>
        <a:xfrm>
          <a:off x="9020175" y="17411700"/>
          <a:ext cx="409575" cy="171450"/>
        </a:xfrm>
        <a:prstGeom prst="rect">
          <a:avLst/>
        </a:prstGeom>
        <a:solidFill>
          <a:srgbClr val="FFFFFF">
            <a:alpha val="50000"/>
          </a:srgbClr>
        </a:solidFill>
        <a:ln w="9525" cmpd="sng">
          <a:noFill/>
        </a:ln>
      </xdr:spPr>
      <xdr:txBody>
        <a:bodyPr vertOverflow="clip" wrap="square" anchor="ctr"/>
        <a:p>
          <a:pPr algn="ctr">
            <a:defRPr/>
          </a:pPr>
          <a:r>
            <a:rPr lang="en-US" cap="none" sz="400" b="0" i="0" u="none" baseline="0">
              <a:latin typeface="Arial"/>
              <a:ea typeface="Arial"/>
              <a:cs typeface="Arial"/>
            </a:rPr>
            <a:t>Prob. of contact
1:10,000</a:t>
          </a:r>
        </a:p>
      </xdr:txBody>
    </xdr:sp>
    <xdr:clientData/>
  </xdr:oneCellAnchor>
  <xdr:oneCellAnchor>
    <xdr:from>
      <xdr:col>8</xdr:col>
      <xdr:colOff>762000</xdr:colOff>
      <xdr:row>99</xdr:row>
      <xdr:rowOff>114300</xdr:rowOff>
    </xdr:from>
    <xdr:ext cx="476250" cy="219075"/>
    <xdr:sp>
      <xdr:nvSpPr>
        <xdr:cNvPr id="14" name="TextBox 14"/>
        <xdr:cNvSpPr txBox="1">
          <a:spLocks noChangeArrowheads="1"/>
        </xdr:cNvSpPr>
      </xdr:nvSpPr>
      <xdr:spPr>
        <a:xfrm>
          <a:off x="9096375" y="16906875"/>
          <a:ext cx="476250" cy="219075"/>
        </a:xfrm>
        <a:prstGeom prst="rect">
          <a:avLst/>
        </a:prstGeom>
        <a:solidFill>
          <a:srgbClr val="FFFFFF"/>
        </a:solidFill>
        <a:ln w="9525" cmpd="sng">
          <a:noFill/>
        </a:ln>
      </xdr:spPr>
      <xdr:txBody>
        <a:bodyPr vertOverflow="clip" wrap="square" anchor="ctr">
          <a:spAutoFit/>
        </a:bodyPr>
        <a:p>
          <a:pPr algn="ctr">
            <a:defRPr/>
          </a:pPr>
          <a:r>
            <a:rPr lang="en-US" cap="none" sz="400" b="0" i="0" u="none" baseline="0">
              <a:latin typeface="Arial"/>
              <a:ea typeface="Arial"/>
              <a:cs typeface="Arial"/>
            </a:rPr>
            <a:t>Prob. of contact
1:1,000</a:t>
          </a:r>
        </a:p>
      </xdr:txBody>
    </xdr:sp>
    <xdr:clientData/>
  </xdr:oneCellAnchor>
  <xdr:oneCellAnchor>
    <xdr:from>
      <xdr:col>9</xdr:col>
      <xdr:colOff>152400</xdr:colOff>
      <xdr:row>99</xdr:row>
      <xdr:rowOff>114300</xdr:rowOff>
    </xdr:from>
    <xdr:ext cx="485775" cy="219075"/>
    <xdr:sp>
      <xdr:nvSpPr>
        <xdr:cNvPr id="15" name="TextBox 15"/>
        <xdr:cNvSpPr txBox="1">
          <a:spLocks noChangeArrowheads="1"/>
        </xdr:cNvSpPr>
      </xdr:nvSpPr>
      <xdr:spPr>
        <a:xfrm>
          <a:off x="9639300" y="16906875"/>
          <a:ext cx="485775" cy="219075"/>
        </a:xfrm>
        <a:prstGeom prst="rect">
          <a:avLst/>
        </a:prstGeom>
        <a:solidFill>
          <a:srgbClr val="FFFFFF"/>
        </a:solidFill>
        <a:ln w="9525" cmpd="sng">
          <a:noFill/>
        </a:ln>
      </xdr:spPr>
      <xdr:txBody>
        <a:bodyPr vertOverflow="clip" wrap="square" anchor="ctr">
          <a:spAutoFit/>
        </a:bodyPr>
        <a:p>
          <a:pPr algn="ctr">
            <a:defRPr/>
          </a:pPr>
          <a:r>
            <a:rPr lang="en-US" cap="none" sz="400" b="0" i="0" u="none" baseline="0">
              <a:latin typeface="Arial"/>
              <a:ea typeface="Arial"/>
              <a:cs typeface="Arial"/>
            </a:rPr>
            <a:t>Prob. of contact
1:100</a:t>
          </a:r>
        </a:p>
      </xdr:txBody>
    </xdr:sp>
    <xdr:clientData/>
  </xdr:oneCellAnchor>
  <xdr:oneCellAnchor>
    <xdr:from>
      <xdr:col>9</xdr:col>
      <xdr:colOff>66675</xdr:colOff>
      <xdr:row>83</xdr:row>
      <xdr:rowOff>28575</xdr:rowOff>
    </xdr:from>
    <xdr:ext cx="4752975" cy="1047750"/>
    <xdr:sp>
      <xdr:nvSpPr>
        <xdr:cNvPr id="16" name="TextBox 16"/>
        <xdr:cNvSpPr txBox="1">
          <a:spLocks noChangeArrowheads="1"/>
        </xdr:cNvSpPr>
      </xdr:nvSpPr>
      <xdr:spPr>
        <a:xfrm>
          <a:off x="9553575" y="14230350"/>
          <a:ext cx="4752975" cy="1047750"/>
        </a:xfrm>
        <a:prstGeom prst="rect">
          <a:avLst/>
        </a:prstGeom>
        <a:noFill/>
        <a:ln w="9525" cmpd="sng">
          <a:noFill/>
        </a:ln>
      </xdr:spPr>
      <xdr:txBody>
        <a:bodyPr vertOverflow="clip" wrap="square" anchor="ctr">
          <a:spAutoFit/>
        </a:bodyPr>
        <a:p>
          <a:pPr algn="ctr">
            <a:defRPr/>
          </a:pPr>
          <a:r>
            <a:rPr lang="en-US" cap="none" sz="1200" b="1" i="0" u="none" baseline="0">
              <a:latin typeface="Arial"/>
              <a:ea typeface="Arial"/>
              <a:cs typeface="Arial"/>
            </a:rPr>
            <a:t>
Health-care workers facing potential exposure to smallpox
Comparing no vaccination to pre-exposure:
Impact of varying risk of event and risk of contact following event
by level of risk of serious vaccine-related side effects</a:t>
          </a:r>
        </a:p>
      </xdr:txBody>
    </xdr:sp>
    <xdr:clientData/>
  </xdr:oneCellAnchor>
  <xdr:oneCellAnchor>
    <xdr:from>
      <xdr:col>11</xdr:col>
      <xdr:colOff>76200</xdr:colOff>
      <xdr:row>105</xdr:row>
      <xdr:rowOff>76200</xdr:rowOff>
    </xdr:from>
    <xdr:ext cx="1752600" cy="247650"/>
    <xdr:sp>
      <xdr:nvSpPr>
        <xdr:cNvPr id="17" name="TextBox 17"/>
        <xdr:cNvSpPr txBox="1">
          <a:spLocks noChangeArrowheads="1"/>
        </xdr:cNvSpPr>
      </xdr:nvSpPr>
      <xdr:spPr>
        <a:xfrm>
          <a:off x="11325225" y="17840325"/>
          <a:ext cx="1752600" cy="2476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Probability of a release</a:t>
          </a:r>
        </a:p>
      </xdr:txBody>
    </xdr:sp>
    <xdr:clientData/>
  </xdr:oneCellAnchor>
  <xdr:oneCellAnchor>
    <xdr:from>
      <xdr:col>16</xdr:col>
      <xdr:colOff>228600</xdr:colOff>
      <xdr:row>96</xdr:row>
      <xdr:rowOff>0</xdr:rowOff>
    </xdr:from>
    <xdr:ext cx="1466850" cy="352425"/>
    <xdr:sp>
      <xdr:nvSpPr>
        <xdr:cNvPr id="18" name="TextBox 18"/>
        <xdr:cNvSpPr txBox="1">
          <a:spLocks noChangeArrowheads="1"/>
        </xdr:cNvSpPr>
      </xdr:nvSpPr>
      <xdr:spPr>
        <a:xfrm>
          <a:off x="14849475" y="16306800"/>
          <a:ext cx="1466850" cy="352425"/>
        </a:xfrm>
        <a:prstGeom prst="rect">
          <a:avLst/>
        </a:prstGeom>
        <a:solidFill>
          <a:srgbClr val="FFFFFF"/>
        </a:solidFill>
        <a:ln w="3175" cmpd="sng">
          <a:solidFill>
            <a:srgbClr val="000000"/>
          </a:solidFill>
          <a:headEnd type="none"/>
          <a:tailEnd type="none"/>
        </a:ln>
      </xdr:spPr>
      <xdr:txBody>
        <a:bodyPr vertOverflow="clip" wrap="square">
          <a:spAutoFit/>
        </a:bodyPr>
        <a:p>
          <a:pPr algn="l">
            <a:defRPr/>
          </a:pPr>
          <a:r>
            <a:rPr lang="en-US" cap="none" sz="1000" b="0" i="1" u="none" baseline="0">
              <a:latin typeface="Arial"/>
              <a:ea typeface="Arial"/>
              <a:cs typeface="Arial"/>
            </a:rPr>
            <a:t>Positive value = give
pre-exposure vaccination</a:t>
          </a:r>
        </a:p>
      </xdr:txBody>
    </xdr:sp>
    <xdr:clientData/>
  </xdr:oneCellAnchor>
  <xdr:oneCellAnchor>
    <xdr:from>
      <xdr:col>16</xdr:col>
      <xdr:colOff>228600</xdr:colOff>
      <xdr:row>103</xdr:row>
      <xdr:rowOff>0</xdr:rowOff>
    </xdr:from>
    <xdr:ext cx="1466850" cy="352425"/>
    <xdr:sp>
      <xdr:nvSpPr>
        <xdr:cNvPr id="19" name="TextBox 19"/>
        <xdr:cNvSpPr txBox="1">
          <a:spLocks noChangeArrowheads="1"/>
        </xdr:cNvSpPr>
      </xdr:nvSpPr>
      <xdr:spPr>
        <a:xfrm>
          <a:off x="14849475" y="17440275"/>
          <a:ext cx="1466850" cy="352425"/>
        </a:xfrm>
        <a:prstGeom prst="rect">
          <a:avLst/>
        </a:prstGeom>
        <a:solidFill>
          <a:srgbClr val="FFFFFF"/>
        </a:solidFill>
        <a:ln w="3175" cmpd="sng">
          <a:solidFill>
            <a:srgbClr val="000000"/>
          </a:solidFill>
          <a:headEnd type="none"/>
          <a:tailEnd type="none"/>
        </a:ln>
      </xdr:spPr>
      <xdr:txBody>
        <a:bodyPr vertOverflow="clip" wrap="square">
          <a:spAutoFit/>
        </a:bodyPr>
        <a:p>
          <a:pPr algn="l">
            <a:defRPr/>
          </a:pPr>
          <a:r>
            <a:rPr lang="en-US" cap="none" sz="1000" b="0" i="1" u="none" baseline="0">
              <a:latin typeface="Arial"/>
              <a:ea typeface="Arial"/>
              <a:cs typeface="Arial"/>
            </a:rPr>
            <a:t>Negative value = no
pre-exposure vaccination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A1" sqref="A1"/>
    </sheetView>
  </sheetViews>
  <sheetFormatPr defaultColWidth="9.140625" defaultRowHeight="12.75"/>
  <sheetData>
    <row r="1" ht="15.75">
      <c r="A1" s="32" t="s">
        <v>57</v>
      </c>
    </row>
    <row r="2" ht="5.25" customHeight="1"/>
    <row r="3" ht="15.75">
      <c r="A3" s="32" t="s">
        <v>30</v>
      </c>
    </row>
    <row r="4" ht="4.5" customHeight="1"/>
    <row r="5" spans="1:11" ht="12.75">
      <c r="A5" s="61" t="s">
        <v>55</v>
      </c>
      <c r="B5" s="62"/>
      <c r="C5" s="62"/>
      <c r="D5" s="62"/>
      <c r="E5" s="62"/>
      <c r="F5" s="62"/>
      <c r="G5" s="62"/>
      <c r="H5" s="62"/>
      <c r="I5" s="62"/>
      <c r="J5" s="62"/>
      <c r="K5" s="62"/>
    </row>
    <row r="6" spans="1:11" ht="12.75">
      <c r="A6" s="62"/>
      <c r="B6" s="62"/>
      <c r="C6" s="62"/>
      <c r="D6" s="62"/>
      <c r="E6" s="62"/>
      <c r="F6" s="62"/>
      <c r="G6" s="62"/>
      <c r="H6" s="62"/>
      <c r="I6" s="62"/>
      <c r="J6" s="62"/>
      <c r="K6" s="62"/>
    </row>
    <row r="7" spans="1:11" ht="12.75">
      <c r="A7" s="62"/>
      <c r="B7" s="62"/>
      <c r="C7" s="62"/>
      <c r="D7" s="62"/>
      <c r="E7" s="62"/>
      <c r="F7" s="62"/>
      <c r="G7" s="62"/>
      <c r="H7" s="62"/>
      <c r="I7" s="62"/>
      <c r="J7" s="62"/>
      <c r="K7" s="62"/>
    </row>
    <row r="8" spans="1:11" ht="12.75">
      <c r="A8" s="62"/>
      <c r="B8" s="62"/>
      <c r="C8" s="62"/>
      <c r="D8" s="62"/>
      <c r="E8" s="62"/>
      <c r="F8" s="62"/>
      <c r="G8" s="62"/>
      <c r="H8" s="62"/>
      <c r="I8" s="62"/>
      <c r="J8" s="62"/>
      <c r="K8" s="62"/>
    </row>
    <row r="9" spans="1:11" ht="12.75">
      <c r="A9" s="62"/>
      <c r="B9" s="62"/>
      <c r="C9" s="62"/>
      <c r="D9" s="62"/>
      <c r="E9" s="62"/>
      <c r="F9" s="62"/>
      <c r="G9" s="62"/>
      <c r="H9" s="62"/>
      <c r="I9" s="62"/>
      <c r="J9" s="62"/>
      <c r="K9" s="62"/>
    </row>
    <row r="10" spans="1:11" ht="5.25" customHeight="1">
      <c r="A10" s="54"/>
      <c r="B10" s="54"/>
      <c r="C10" s="54"/>
      <c r="D10" s="54"/>
      <c r="E10" s="54"/>
      <c r="F10" s="54"/>
      <c r="G10" s="54"/>
      <c r="H10" s="54"/>
      <c r="I10" s="54"/>
      <c r="J10" s="54"/>
      <c r="K10" s="54"/>
    </row>
    <row r="11" spans="1:12" ht="15.75">
      <c r="A11" s="32" t="s">
        <v>31</v>
      </c>
      <c r="L11" s="60"/>
    </row>
    <row r="12" spans="1:12" ht="12.75">
      <c r="A12" s="58" t="s">
        <v>45</v>
      </c>
      <c r="B12" s="58"/>
      <c r="C12" s="58"/>
      <c r="D12" s="58"/>
      <c r="E12" s="58"/>
      <c r="F12" s="58"/>
      <c r="G12" s="58"/>
      <c r="H12" s="58"/>
      <c r="I12" s="58"/>
      <c r="J12" s="58"/>
      <c r="K12" s="58"/>
      <c r="L12" s="60"/>
    </row>
    <row r="13" spans="1:12" ht="12.75">
      <c r="A13" s="58"/>
      <c r="B13" s="58"/>
      <c r="C13" s="58"/>
      <c r="D13" s="58"/>
      <c r="E13" s="58"/>
      <c r="F13" s="58"/>
      <c r="G13" s="58"/>
      <c r="H13" s="58"/>
      <c r="I13" s="58"/>
      <c r="J13" s="58"/>
      <c r="K13" s="58"/>
      <c r="L13" s="60"/>
    </row>
    <row r="14" spans="1:12" ht="12.75">
      <c r="A14" s="58" t="s">
        <v>46</v>
      </c>
      <c r="B14" s="58"/>
      <c r="C14" s="58"/>
      <c r="D14" s="58"/>
      <c r="E14" s="58"/>
      <c r="F14" s="58"/>
      <c r="G14" s="58"/>
      <c r="H14" s="58"/>
      <c r="I14" s="58"/>
      <c r="J14" s="58"/>
      <c r="K14" s="58"/>
      <c r="L14" s="60"/>
    </row>
    <row r="15" spans="1:12" ht="12.75">
      <c r="A15" s="58"/>
      <c r="B15" s="58"/>
      <c r="C15" s="58"/>
      <c r="D15" s="58"/>
      <c r="E15" s="58"/>
      <c r="F15" s="58"/>
      <c r="G15" s="58"/>
      <c r="H15" s="58"/>
      <c r="I15" s="58"/>
      <c r="J15" s="58"/>
      <c r="K15" s="58"/>
      <c r="L15" s="60"/>
    </row>
    <row r="16" spans="1:12" ht="12.75">
      <c r="A16" s="58"/>
      <c r="B16" s="58"/>
      <c r="C16" s="58"/>
      <c r="D16" s="58"/>
      <c r="E16" s="58"/>
      <c r="F16" s="58"/>
      <c r="G16" s="58"/>
      <c r="H16" s="58"/>
      <c r="I16" s="58"/>
      <c r="J16" s="58"/>
      <c r="K16" s="58"/>
      <c r="L16" s="60"/>
    </row>
    <row r="17" spans="1:12" ht="12.75">
      <c r="A17" s="59" t="s">
        <v>48</v>
      </c>
      <c r="B17" s="58"/>
      <c r="C17" s="58"/>
      <c r="D17" s="58"/>
      <c r="E17" s="58"/>
      <c r="F17" s="58"/>
      <c r="G17" s="58"/>
      <c r="H17" s="58"/>
      <c r="I17" s="58"/>
      <c r="J17" s="58"/>
      <c r="K17" s="58"/>
      <c r="L17" s="60"/>
    </row>
    <row r="18" spans="1:12" ht="12.75">
      <c r="A18" s="58"/>
      <c r="B18" s="58"/>
      <c r="C18" s="58"/>
      <c r="D18" s="58"/>
      <c r="E18" s="58"/>
      <c r="F18" s="58"/>
      <c r="G18" s="58"/>
      <c r="H18" s="58"/>
      <c r="I18" s="58"/>
      <c r="J18" s="58"/>
      <c r="K18" s="58"/>
      <c r="L18" s="60"/>
    </row>
    <row r="19" spans="1:12" ht="12.75" customHeight="1">
      <c r="A19" s="58"/>
      <c r="B19" s="58"/>
      <c r="C19" s="58"/>
      <c r="D19" s="58"/>
      <c r="E19" s="58"/>
      <c r="F19" s="58"/>
      <c r="G19" s="58"/>
      <c r="H19" s="58"/>
      <c r="I19" s="58"/>
      <c r="J19" s="58"/>
      <c r="K19" s="58"/>
      <c r="L19" s="60"/>
    </row>
    <row r="20" spans="1:12" ht="6.75" customHeight="1">
      <c r="A20" s="54"/>
      <c r="B20" s="54"/>
      <c r="C20" s="54"/>
      <c r="D20" s="54"/>
      <c r="E20" s="54"/>
      <c r="F20" s="54"/>
      <c r="G20" s="54"/>
      <c r="H20" s="54"/>
      <c r="I20" s="54"/>
      <c r="J20" s="54"/>
      <c r="K20" s="54"/>
      <c r="L20" s="60"/>
    </row>
    <row r="21" spans="1:12" ht="15.75">
      <c r="A21" s="32" t="s">
        <v>32</v>
      </c>
      <c r="L21" s="60"/>
    </row>
    <row r="22" spans="1:12" ht="12.75">
      <c r="A22" t="s">
        <v>33</v>
      </c>
      <c r="L22" s="60"/>
    </row>
    <row r="23" spans="1:12" ht="12.75">
      <c r="A23" s="59" t="s">
        <v>49</v>
      </c>
      <c r="B23" s="58"/>
      <c r="C23" s="58"/>
      <c r="D23" s="58"/>
      <c r="E23" s="58"/>
      <c r="F23" s="58"/>
      <c r="G23" s="58"/>
      <c r="H23" s="58"/>
      <c r="I23" s="58"/>
      <c r="J23" s="58"/>
      <c r="K23" s="58"/>
      <c r="L23" s="60"/>
    </row>
    <row r="24" spans="1:12" ht="12.75">
      <c r="A24" s="58"/>
      <c r="B24" s="58"/>
      <c r="C24" s="58"/>
      <c r="D24" s="58"/>
      <c r="E24" s="58"/>
      <c r="F24" s="58"/>
      <c r="G24" s="58"/>
      <c r="H24" s="58"/>
      <c r="I24" s="58"/>
      <c r="J24" s="58"/>
      <c r="K24" s="58"/>
      <c r="L24" s="60"/>
    </row>
    <row r="25" spans="1:12" ht="12.75">
      <c r="A25" s="58"/>
      <c r="B25" s="58"/>
      <c r="C25" s="58"/>
      <c r="D25" s="58"/>
      <c r="E25" s="58"/>
      <c r="F25" s="58"/>
      <c r="G25" s="58"/>
      <c r="H25" s="58"/>
      <c r="I25" s="58"/>
      <c r="J25" s="58"/>
      <c r="K25" s="58"/>
      <c r="L25" s="60"/>
    </row>
    <row r="26" spans="1:12" ht="12.75">
      <c r="A26" s="58"/>
      <c r="B26" s="58"/>
      <c r="C26" s="58"/>
      <c r="D26" s="58"/>
      <c r="E26" s="58"/>
      <c r="F26" s="58"/>
      <c r="G26" s="58"/>
      <c r="H26" s="58"/>
      <c r="I26" s="58"/>
      <c r="J26" s="58"/>
      <c r="K26" s="58"/>
      <c r="L26" s="60"/>
    </row>
    <row r="27" spans="1:12" ht="6.75" customHeight="1">
      <c r="A27" s="54"/>
      <c r="B27" s="54"/>
      <c r="C27" s="54"/>
      <c r="D27" s="54"/>
      <c r="E27" s="54"/>
      <c r="F27" s="54"/>
      <c r="G27" s="54"/>
      <c r="H27" s="54"/>
      <c r="I27" s="54"/>
      <c r="J27" s="54"/>
      <c r="K27" s="54"/>
      <c r="L27" s="60"/>
    </row>
    <row r="28" spans="1:11" ht="12.75">
      <c r="A28" s="59" t="s">
        <v>42</v>
      </c>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6" customHeight="1">
      <c r="A33" s="54"/>
      <c r="B33" s="54"/>
      <c r="C33" s="54"/>
      <c r="D33" s="54"/>
      <c r="E33" s="54"/>
      <c r="F33" s="54"/>
      <c r="G33" s="54"/>
      <c r="H33" s="54"/>
      <c r="I33" s="54"/>
      <c r="J33" s="54"/>
      <c r="K33" s="54"/>
    </row>
    <row r="34" spans="1:12" ht="12.75">
      <c r="A34" s="57" t="s">
        <v>41</v>
      </c>
      <c r="B34" s="58"/>
      <c r="C34" s="58"/>
      <c r="D34" s="58"/>
      <c r="E34" s="58"/>
      <c r="F34" s="58"/>
      <c r="G34" s="58"/>
      <c r="H34" s="58"/>
      <c r="I34" s="58"/>
      <c r="J34" s="58"/>
      <c r="K34" s="58"/>
      <c r="L34" s="60"/>
    </row>
    <row r="35" spans="1:12" ht="12.75">
      <c r="A35" s="58"/>
      <c r="B35" s="58"/>
      <c r="C35" s="58"/>
      <c r="D35" s="58"/>
      <c r="E35" s="58"/>
      <c r="F35" s="58"/>
      <c r="G35" s="58"/>
      <c r="H35" s="58"/>
      <c r="I35" s="58"/>
      <c r="J35" s="58"/>
      <c r="K35" s="58"/>
      <c r="L35" s="60"/>
    </row>
    <row r="36" spans="1:12" ht="6" customHeight="1">
      <c r="A36" s="54"/>
      <c r="B36" s="54"/>
      <c r="C36" s="54"/>
      <c r="D36" s="54"/>
      <c r="E36" s="54"/>
      <c r="F36" s="54"/>
      <c r="G36" s="54"/>
      <c r="H36" s="54"/>
      <c r="I36" s="54"/>
      <c r="J36" s="54"/>
      <c r="K36" s="54"/>
      <c r="L36" s="60"/>
    </row>
    <row r="37" spans="1:12" ht="12.75">
      <c r="A37" s="55" t="s">
        <v>35</v>
      </c>
      <c r="L37" s="60"/>
    </row>
    <row r="38" spans="1:12" ht="12.75">
      <c r="A38" s="63" t="s">
        <v>43</v>
      </c>
      <c r="B38" s="60"/>
      <c r="C38" s="60"/>
      <c r="D38" s="60"/>
      <c r="E38" s="60"/>
      <c r="F38" s="60"/>
      <c r="G38" s="60"/>
      <c r="H38" s="60"/>
      <c r="I38" s="60"/>
      <c r="J38" s="60"/>
      <c r="K38" s="60"/>
      <c r="L38" s="60"/>
    </row>
    <row r="39" spans="1:12" ht="12.75">
      <c r="A39" s="60"/>
      <c r="B39" s="60"/>
      <c r="C39" s="60"/>
      <c r="D39" s="60"/>
      <c r="E39" s="60"/>
      <c r="F39" s="60"/>
      <c r="G39" s="60"/>
      <c r="H39" s="60"/>
      <c r="I39" s="60"/>
      <c r="J39" s="60"/>
      <c r="K39" s="60"/>
      <c r="L39" s="60"/>
    </row>
    <row r="40" spans="1:12" ht="12.75">
      <c r="A40" s="60"/>
      <c r="B40" s="60"/>
      <c r="C40" s="60"/>
      <c r="D40" s="60"/>
      <c r="E40" s="60"/>
      <c r="F40" s="60"/>
      <c r="G40" s="60"/>
      <c r="H40" s="60"/>
      <c r="I40" s="60"/>
      <c r="J40" s="60"/>
      <c r="K40" s="60"/>
      <c r="L40" s="60"/>
    </row>
    <row r="41" spans="1:12" ht="12.75">
      <c r="A41" s="60"/>
      <c r="B41" s="60"/>
      <c r="C41" s="60"/>
      <c r="D41" s="60"/>
      <c r="E41" s="60"/>
      <c r="F41" s="60"/>
      <c r="G41" s="60"/>
      <c r="H41" s="60"/>
      <c r="I41" s="60"/>
      <c r="J41" s="60"/>
      <c r="K41" s="60"/>
      <c r="L41" s="60"/>
    </row>
    <row r="42" spans="1:12" ht="5.25" customHeight="1">
      <c r="A42" s="54"/>
      <c r="B42" s="54"/>
      <c r="C42" s="54"/>
      <c r="D42" s="54"/>
      <c r="E42" s="54"/>
      <c r="F42" s="54"/>
      <c r="G42" s="54"/>
      <c r="H42" s="54"/>
      <c r="I42" s="54"/>
      <c r="J42" s="54"/>
      <c r="K42" s="54"/>
      <c r="L42" s="60"/>
    </row>
    <row r="43" spans="1:12" ht="12.75">
      <c r="A43" t="s">
        <v>34</v>
      </c>
      <c r="L43" s="60"/>
    </row>
    <row r="44" ht="6.75" customHeight="1">
      <c r="L44" s="60"/>
    </row>
    <row r="45" spans="1:12" ht="12.75">
      <c r="A45" s="59" t="s">
        <v>44</v>
      </c>
      <c r="B45" s="58"/>
      <c r="C45" s="58"/>
      <c r="D45" s="58"/>
      <c r="E45" s="58"/>
      <c r="F45" s="58"/>
      <c r="G45" s="58"/>
      <c r="H45" s="58"/>
      <c r="I45" s="58"/>
      <c r="J45" s="58"/>
      <c r="K45" s="58"/>
      <c r="L45" s="60"/>
    </row>
    <row r="46" spans="1:12" ht="12.75">
      <c r="A46" s="58"/>
      <c r="B46" s="58"/>
      <c r="C46" s="58"/>
      <c r="D46" s="58"/>
      <c r="E46" s="58"/>
      <c r="F46" s="58"/>
      <c r="G46" s="58"/>
      <c r="H46" s="58"/>
      <c r="I46" s="58"/>
      <c r="J46" s="58"/>
      <c r="K46" s="58"/>
      <c r="L46" s="60"/>
    </row>
    <row r="47" spans="1:12" ht="12.75">
      <c r="A47" s="58"/>
      <c r="B47" s="58"/>
      <c r="C47" s="58"/>
      <c r="D47" s="58"/>
      <c r="E47" s="58"/>
      <c r="F47" s="58"/>
      <c r="G47" s="58"/>
      <c r="H47" s="58"/>
      <c r="I47" s="58"/>
      <c r="J47" s="58"/>
      <c r="K47" s="58"/>
      <c r="L47" s="60"/>
    </row>
    <row r="48" spans="1:12" ht="12.75">
      <c r="A48" s="54"/>
      <c r="B48" s="54"/>
      <c r="C48" s="54"/>
      <c r="D48" s="54"/>
      <c r="E48" s="54"/>
      <c r="F48" s="54"/>
      <c r="G48" s="54"/>
      <c r="H48" s="54"/>
      <c r="I48" s="54"/>
      <c r="J48" s="54"/>
      <c r="K48" s="54"/>
      <c r="L48" s="60"/>
    </row>
    <row r="49" spans="1:12" ht="15.75">
      <c r="A49" s="56" t="s">
        <v>36</v>
      </c>
      <c r="L49" s="60"/>
    </row>
    <row r="50" spans="1:12" ht="12.75">
      <c r="A50" s="59" t="s">
        <v>50</v>
      </c>
      <c r="B50" s="58"/>
      <c r="C50" s="58"/>
      <c r="D50" s="58"/>
      <c r="E50" s="58"/>
      <c r="F50" s="58"/>
      <c r="G50" s="58"/>
      <c r="H50" s="58"/>
      <c r="I50" s="58"/>
      <c r="J50" s="58"/>
      <c r="K50" s="58"/>
      <c r="L50" s="60"/>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60"/>
      <c r="B54" s="60"/>
      <c r="C54" s="60"/>
      <c r="D54" s="60"/>
      <c r="E54" s="60"/>
      <c r="F54" s="60"/>
      <c r="G54" s="60"/>
      <c r="H54" s="60"/>
      <c r="I54" s="60"/>
      <c r="J54" s="60"/>
      <c r="K54" s="60"/>
    </row>
  </sheetData>
  <mergeCells count="12">
    <mergeCell ref="A38:K41"/>
    <mergeCell ref="A23:K26"/>
    <mergeCell ref="A34:K35"/>
    <mergeCell ref="A45:K47"/>
    <mergeCell ref="L11:L27"/>
    <mergeCell ref="A5:K9"/>
    <mergeCell ref="L34:L50"/>
    <mergeCell ref="A17:K19"/>
    <mergeCell ref="A28:K32"/>
    <mergeCell ref="A12:K13"/>
    <mergeCell ref="A14:K16"/>
    <mergeCell ref="A50:K54"/>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N131"/>
  <sheetViews>
    <sheetView zoomScale="75" zoomScaleNormal="75" workbookViewId="0" topLeftCell="A1">
      <selection activeCell="D7" sqref="D7"/>
    </sheetView>
  </sheetViews>
  <sheetFormatPr defaultColWidth="9.140625" defaultRowHeight="12.75"/>
  <cols>
    <col min="1" max="1" width="4.00390625" style="0" customWidth="1"/>
    <col min="4" max="4" width="34.140625" style="0" customWidth="1"/>
    <col min="5" max="5" width="12.421875" style="0" customWidth="1"/>
    <col min="6" max="6" width="17.28125" style="0" bestFit="1" customWidth="1"/>
    <col min="7" max="9" width="17.57421875" style="0" bestFit="1" customWidth="1"/>
    <col min="10" max="11" width="17.28125" style="0" bestFit="1" customWidth="1"/>
    <col min="12" max="12" width="16.28125" style="0" bestFit="1" customWidth="1"/>
    <col min="18" max="18" width="18.7109375" style="0" customWidth="1"/>
    <col min="19" max="19" width="10.28125" style="0" customWidth="1"/>
    <col min="20" max="20" width="19.421875" style="0" customWidth="1"/>
    <col min="21" max="22" width="17.140625" style="0" customWidth="1"/>
    <col min="23" max="23" width="18.140625" style="0" customWidth="1"/>
    <col min="29" max="30" width="18.140625" style="0" customWidth="1"/>
    <col min="31" max="31" width="20.421875" style="0" customWidth="1"/>
    <col min="32" max="32" width="17.28125" style="0" customWidth="1"/>
    <col min="33" max="33" width="16.57421875" style="0" customWidth="1"/>
    <col min="34" max="34" width="16.421875" style="0" customWidth="1"/>
  </cols>
  <sheetData>
    <row r="1" spans="2:9" ht="15.75">
      <c r="B1" s="32" t="s">
        <v>5</v>
      </c>
      <c r="I1" s="5"/>
    </row>
    <row r="2" s="1" customFormat="1" ht="15">
      <c r="B2" s="37" t="s">
        <v>52</v>
      </c>
    </row>
    <row r="3" spans="2:9" ht="15.75">
      <c r="B3" s="32"/>
      <c r="F3" s="31"/>
      <c r="I3" s="5"/>
    </row>
    <row r="4" spans="2:9" ht="15.75">
      <c r="B4" s="32"/>
      <c r="F4" s="36" t="s">
        <v>10</v>
      </c>
      <c r="I4" s="5"/>
    </row>
    <row r="5" spans="1:11" ht="15.75">
      <c r="A5" s="32" t="s">
        <v>21</v>
      </c>
      <c r="B5" s="5"/>
      <c r="F5" s="36" t="s">
        <v>13</v>
      </c>
      <c r="K5" s="26" t="s">
        <v>12</v>
      </c>
    </row>
    <row r="6" spans="1:11" ht="15.75">
      <c r="A6" s="25" t="s">
        <v>22</v>
      </c>
      <c r="B6" s="30" t="s">
        <v>0</v>
      </c>
      <c r="E6" s="38" t="s">
        <v>11</v>
      </c>
      <c r="F6" s="35">
        <v>10</v>
      </c>
      <c r="K6" s="27">
        <f>1/$F$6</f>
        <v>0.1</v>
      </c>
    </row>
    <row r="7" spans="1:11" ht="15.75">
      <c r="A7" s="25" t="s">
        <v>23</v>
      </c>
      <c r="B7" s="30" t="s">
        <v>7</v>
      </c>
      <c r="F7" s="35">
        <v>1000</v>
      </c>
      <c r="K7" s="28">
        <f>$F$7</f>
        <v>1000</v>
      </c>
    </row>
    <row r="8" spans="1:11" ht="15.75">
      <c r="A8" s="25" t="s">
        <v>24</v>
      </c>
      <c r="B8" s="30" t="s">
        <v>6</v>
      </c>
      <c r="F8" s="35">
        <v>280000000</v>
      </c>
      <c r="K8" s="28">
        <f>F8</f>
        <v>280000000</v>
      </c>
    </row>
    <row r="9" spans="1:11" ht="15">
      <c r="A9" s="25"/>
      <c r="B9" s="30"/>
      <c r="E9" s="64"/>
      <c r="F9" s="64"/>
      <c r="K9" s="29">
        <f>K7/K8</f>
        <v>3.5714285714285714E-06</v>
      </c>
    </row>
    <row r="10" spans="1:11" ht="15.75">
      <c r="A10" s="25" t="s">
        <v>25</v>
      </c>
      <c r="B10" s="30" t="s">
        <v>56</v>
      </c>
      <c r="F10" s="34">
        <v>0.98</v>
      </c>
      <c r="K10" s="27">
        <f>F10</f>
        <v>0.98</v>
      </c>
    </row>
    <row r="11" spans="1:11" ht="15.75">
      <c r="A11" s="25" t="s">
        <v>26</v>
      </c>
      <c r="B11" s="30" t="s">
        <v>37</v>
      </c>
      <c r="E11" s="38" t="s">
        <v>11</v>
      </c>
      <c r="F11" s="35">
        <v>100000</v>
      </c>
      <c r="K11" s="27">
        <f>1/F11</f>
        <v>1E-05</v>
      </c>
    </row>
    <row r="12" spans="1:11" ht="12.75">
      <c r="A12" s="25"/>
      <c r="K12" s="27"/>
    </row>
    <row r="13" spans="1:11" ht="15">
      <c r="A13" s="25"/>
      <c r="D13" s="30" t="s">
        <v>40</v>
      </c>
      <c r="K13" s="27"/>
    </row>
    <row r="14" spans="1:11" ht="15.75" thickBot="1">
      <c r="A14" s="25"/>
      <c r="D14" s="47" t="s">
        <v>47</v>
      </c>
      <c r="E14" s="33" t="s">
        <v>8</v>
      </c>
      <c r="F14" s="33" t="s">
        <v>38</v>
      </c>
      <c r="H14" s="16"/>
      <c r="K14" s="27"/>
    </row>
    <row r="15" spans="1:11" ht="15.75">
      <c r="A15" s="25" t="s">
        <v>27</v>
      </c>
      <c r="D15" s="5">
        <v>1</v>
      </c>
      <c r="F15" s="34">
        <v>35</v>
      </c>
      <c r="K15" s="27">
        <f>D15/F15</f>
        <v>0.02857142857142857</v>
      </c>
    </row>
    <row r="17" spans="11:13" ht="12.75">
      <c r="K17" s="26" t="s">
        <v>9</v>
      </c>
      <c r="L17" s="27"/>
      <c r="M17" s="27"/>
    </row>
    <row r="18" spans="4:13" ht="15.75">
      <c r="D18" s="32" t="s">
        <v>53</v>
      </c>
      <c r="K18" s="27"/>
      <c r="L18" s="27" t="s">
        <v>2</v>
      </c>
      <c r="M18" s="27" t="s">
        <v>3</v>
      </c>
    </row>
    <row r="19" spans="4:13" ht="18.75" thickBot="1">
      <c r="D19" s="12" t="str">
        <f>IF($L$20&gt;0,"Do preexposure","*")</f>
        <v>Do preexposure</v>
      </c>
      <c r="E19" s="13"/>
      <c r="K19" s="27"/>
      <c r="L19" s="51">
        <f>(K6*K9)*(1-K10)+(K11*K15)</f>
        <v>2.928571428571429E-07</v>
      </c>
      <c r="M19" s="51">
        <f>K6*K9</f>
        <v>3.5714285714285716E-07</v>
      </c>
    </row>
    <row r="20" spans="4:13" ht="18.75" thickTop="1">
      <c r="D20" s="4" t="str">
        <f>IF($L$20&lt;=0,"No pre-exposure","*")</f>
        <v>*</v>
      </c>
      <c r="E20" s="3"/>
      <c r="K20" s="50" t="s">
        <v>4</v>
      </c>
      <c r="L20" s="50">
        <f>M19-L19</f>
        <v>6.428571428571424E-08</v>
      </c>
      <c r="M20" s="27"/>
    </row>
    <row r="21" ht="15.75">
      <c r="D21" s="32" t="s">
        <v>54</v>
      </c>
    </row>
    <row r="26" spans="4:6" ht="18">
      <c r="D26" s="8"/>
      <c r="E26" s="9"/>
      <c r="F26" s="9"/>
    </row>
    <row r="30" spans="7:10" ht="12.75">
      <c r="G30" s="2"/>
      <c r="H30" s="2"/>
      <c r="I30" s="2"/>
      <c r="J30" s="2"/>
    </row>
    <row r="31" spans="6:10" ht="12.75">
      <c r="F31" s="19"/>
      <c r="G31" s="2"/>
      <c r="H31" s="2"/>
      <c r="I31" s="2"/>
      <c r="J31" s="2"/>
    </row>
    <row r="33" spans="4:11" ht="12.75">
      <c r="D33" s="6"/>
      <c r="F33" s="10"/>
      <c r="G33" s="10"/>
      <c r="H33" s="10"/>
      <c r="I33" s="10"/>
      <c r="J33" s="10"/>
      <c r="K33" s="10"/>
    </row>
    <row r="34" spans="4:11" ht="12.75">
      <c r="D34" s="6"/>
      <c r="F34" s="10"/>
      <c r="G34" s="10"/>
      <c r="H34" s="10"/>
      <c r="I34" s="10"/>
      <c r="J34" s="10"/>
      <c r="K34" s="10"/>
    </row>
    <row r="35" spans="4:11" ht="12.75">
      <c r="D35" s="6"/>
      <c r="F35" s="10"/>
      <c r="G35" s="10"/>
      <c r="H35" s="10"/>
      <c r="I35" s="10"/>
      <c r="J35" s="10"/>
      <c r="K35" s="10"/>
    </row>
    <row r="36" spans="4:11" ht="12.75">
      <c r="D36" s="6"/>
      <c r="F36" s="10"/>
      <c r="G36" s="10"/>
      <c r="H36" s="10"/>
      <c r="I36" s="10"/>
      <c r="J36" s="10"/>
      <c r="K36" s="10"/>
    </row>
    <row r="37" spans="4:11" ht="12.75">
      <c r="D37" s="6"/>
      <c r="F37" s="10"/>
      <c r="G37" s="10"/>
      <c r="H37" s="10"/>
      <c r="I37" s="10"/>
      <c r="J37" s="10"/>
      <c r="K37" s="10"/>
    </row>
    <row r="38" spans="4:11" ht="12.75">
      <c r="D38" s="6"/>
      <c r="F38" s="10"/>
      <c r="G38" s="10"/>
      <c r="H38" s="10"/>
      <c r="I38" s="10"/>
      <c r="J38" s="10"/>
      <c r="K38" s="10"/>
    </row>
    <row r="39" spans="4:11" ht="12.75">
      <c r="D39" s="6"/>
      <c r="F39" s="10"/>
      <c r="G39" s="10"/>
      <c r="H39" s="10"/>
      <c r="I39" s="10"/>
      <c r="J39" s="10"/>
      <c r="K39" s="10"/>
    </row>
    <row r="40" spans="4:11" ht="12.75">
      <c r="D40" s="6"/>
      <c r="F40" s="10"/>
      <c r="G40" s="10"/>
      <c r="H40" s="10"/>
      <c r="I40" s="10"/>
      <c r="J40" s="10"/>
      <c r="K40" s="10"/>
    </row>
    <row r="41" spans="4:11" ht="12.75">
      <c r="D41" s="6"/>
      <c r="F41" s="10"/>
      <c r="G41" s="10"/>
      <c r="H41" s="10"/>
      <c r="I41" s="10"/>
      <c r="J41" s="10"/>
      <c r="K41" s="10"/>
    </row>
    <row r="42" spans="4:11" ht="12.75">
      <c r="D42" s="6"/>
      <c r="F42" s="10"/>
      <c r="G42" s="10"/>
      <c r="H42" s="10"/>
      <c r="I42" s="10"/>
      <c r="J42" s="10"/>
      <c r="K42" s="10"/>
    </row>
    <row r="43" spans="4:11" ht="12.75">
      <c r="D43" s="6"/>
      <c r="F43" s="10"/>
      <c r="G43" s="10"/>
      <c r="H43" s="10"/>
      <c r="I43" s="10"/>
      <c r="J43" s="10"/>
      <c r="K43" s="10"/>
    </row>
    <row r="44" spans="4:11" ht="12.75">
      <c r="D44" s="6"/>
      <c r="F44" s="10"/>
      <c r="G44" s="10"/>
      <c r="H44" s="10"/>
      <c r="I44" s="10"/>
      <c r="J44" s="10"/>
      <c r="K44" s="10"/>
    </row>
    <row r="45" spans="4:11" ht="12.75">
      <c r="D45" s="6"/>
      <c r="F45" s="10"/>
      <c r="G45" s="10"/>
      <c r="H45" s="10"/>
      <c r="I45" s="10"/>
      <c r="J45" s="10"/>
      <c r="K45" s="10"/>
    </row>
    <row r="46" spans="4:11" ht="12.75">
      <c r="D46" s="6"/>
      <c r="F46" s="10"/>
      <c r="G46" s="10"/>
      <c r="H46" s="10"/>
      <c r="I46" s="10"/>
      <c r="J46" s="10"/>
      <c r="K46" s="10"/>
    </row>
    <row r="47" spans="4:11" ht="12.75">
      <c r="D47" s="6"/>
      <c r="F47" s="10"/>
      <c r="G47" s="10"/>
      <c r="H47" s="10"/>
      <c r="I47" s="10"/>
      <c r="J47" s="10"/>
      <c r="K47" s="10"/>
    </row>
    <row r="48" spans="4:11" ht="12.75">
      <c r="D48" s="6"/>
      <c r="F48" s="10"/>
      <c r="G48" s="10"/>
      <c r="H48" s="10"/>
      <c r="I48" s="10"/>
      <c r="J48" s="10"/>
      <c r="K48" s="10"/>
    </row>
    <row r="49" spans="4:40" ht="12.75">
      <c r="D49" s="6"/>
      <c r="AA49" s="9"/>
      <c r="AB49" s="9"/>
      <c r="AC49" s="9"/>
      <c r="AD49" s="9"/>
      <c r="AE49" s="9"/>
      <c r="AF49" s="9"/>
      <c r="AG49" s="9"/>
      <c r="AH49" s="9"/>
      <c r="AI49" s="9"/>
      <c r="AJ49" s="9"/>
      <c r="AK49" s="9"/>
      <c r="AL49" s="9"/>
      <c r="AM49" s="9"/>
      <c r="AN49" s="9"/>
    </row>
    <row r="50" spans="4:40" ht="18">
      <c r="D50" s="8"/>
      <c r="E50" s="9"/>
      <c r="F50" s="9"/>
      <c r="AA50" s="9"/>
      <c r="AB50" s="9"/>
      <c r="AC50" s="9"/>
      <c r="AD50" s="9"/>
      <c r="AE50" s="9"/>
      <c r="AF50" s="9"/>
      <c r="AG50" s="9"/>
      <c r="AH50" s="9"/>
      <c r="AI50" s="9"/>
      <c r="AJ50" s="9"/>
      <c r="AK50" s="9"/>
      <c r="AL50" s="9"/>
      <c r="AM50" s="9"/>
      <c r="AN50" s="9"/>
    </row>
    <row r="51" spans="4:40" ht="12.75">
      <c r="D51" s="15"/>
      <c r="P51" s="15"/>
      <c r="AA51" s="23"/>
      <c r="AB51" s="9"/>
      <c r="AC51" s="9"/>
      <c r="AD51" s="9"/>
      <c r="AE51" s="9"/>
      <c r="AF51" s="9"/>
      <c r="AG51" s="9"/>
      <c r="AH51" s="9"/>
      <c r="AI51" s="9"/>
      <c r="AJ51" s="9"/>
      <c r="AK51" s="9"/>
      <c r="AL51" s="9"/>
      <c r="AM51" s="9"/>
      <c r="AN51" s="9"/>
    </row>
    <row r="52" spans="6:40" ht="12.75">
      <c r="F52" s="20"/>
      <c r="G52" s="20"/>
      <c r="H52" s="7"/>
      <c r="I52" s="7"/>
      <c r="J52" s="7"/>
      <c r="K52" s="7"/>
      <c r="Q52" s="9"/>
      <c r="R52" s="22"/>
      <c r="S52" s="22"/>
      <c r="T52" s="22"/>
      <c r="U52" s="22"/>
      <c r="V52" s="7"/>
      <c r="W52" s="7"/>
      <c r="AA52" s="9"/>
      <c r="AB52" s="9"/>
      <c r="AC52" s="22"/>
      <c r="AD52" s="22"/>
      <c r="AE52" s="22"/>
      <c r="AF52" s="22"/>
      <c r="AG52" s="22"/>
      <c r="AH52" s="22"/>
      <c r="AI52" s="9"/>
      <c r="AJ52" s="9"/>
      <c r="AK52" s="9"/>
      <c r="AL52" s="9"/>
      <c r="AM52" s="9"/>
      <c r="AN52" s="9"/>
    </row>
    <row r="53" spans="6:40" ht="12.75">
      <c r="F53" s="2"/>
      <c r="G53" s="2"/>
      <c r="Q53" s="9"/>
      <c r="R53" s="9"/>
      <c r="S53" s="9"/>
      <c r="T53" s="9"/>
      <c r="U53" s="9"/>
      <c r="AA53" s="9"/>
      <c r="AB53" s="9"/>
      <c r="AC53" s="9"/>
      <c r="AD53" s="9"/>
      <c r="AE53" s="9"/>
      <c r="AF53" s="9"/>
      <c r="AG53" s="9"/>
      <c r="AH53" s="9"/>
      <c r="AI53" s="9"/>
      <c r="AJ53" s="9"/>
      <c r="AK53" s="9"/>
      <c r="AL53" s="9"/>
      <c r="AM53" s="9"/>
      <c r="AN53" s="9"/>
    </row>
    <row r="54" spans="4:40" ht="12.75">
      <c r="D54" s="6"/>
      <c r="F54" s="18"/>
      <c r="G54" s="18"/>
      <c r="Q54" s="9"/>
      <c r="R54" s="9"/>
      <c r="S54" s="9"/>
      <c r="T54" s="9"/>
      <c r="U54" s="9"/>
      <c r="AA54" s="9"/>
      <c r="AB54" s="9"/>
      <c r="AC54" s="9"/>
      <c r="AD54" s="9"/>
      <c r="AE54" s="9"/>
      <c r="AF54" s="9"/>
      <c r="AG54" s="9"/>
      <c r="AH54" s="9"/>
      <c r="AI54" s="9"/>
      <c r="AJ54" s="9"/>
      <c r="AK54" s="9"/>
      <c r="AL54" s="9"/>
      <c r="AM54" s="9"/>
      <c r="AN54" s="9"/>
    </row>
    <row r="55" spans="4:40" ht="12.75">
      <c r="D55" s="6"/>
      <c r="F55" s="18"/>
      <c r="G55" s="18"/>
      <c r="H55" s="18"/>
      <c r="I55" s="11"/>
      <c r="J55" s="11"/>
      <c r="K55" s="11"/>
      <c r="P55" s="6"/>
      <c r="Q55" s="9"/>
      <c r="R55" s="18"/>
      <c r="S55" s="18"/>
      <c r="T55" s="18"/>
      <c r="U55" s="18"/>
      <c r="V55" s="11"/>
      <c r="W55" s="11"/>
      <c r="AA55" s="24"/>
      <c r="AB55" s="9"/>
      <c r="AC55" s="18"/>
      <c r="AD55" s="18"/>
      <c r="AE55" s="18"/>
      <c r="AF55" s="18"/>
      <c r="AG55" s="18"/>
      <c r="AH55" s="18"/>
      <c r="AI55" s="9"/>
      <c r="AJ55" s="9"/>
      <c r="AK55" s="9"/>
      <c r="AL55" s="9"/>
      <c r="AM55" s="9"/>
      <c r="AN55" s="9"/>
    </row>
    <row r="56" spans="4:40" ht="12.75">
      <c r="D56" s="6"/>
      <c r="F56" s="18"/>
      <c r="G56" s="18"/>
      <c r="H56" s="18"/>
      <c r="I56" s="11"/>
      <c r="J56" s="11"/>
      <c r="K56" s="11"/>
      <c r="P56" s="6"/>
      <c r="Q56" s="9"/>
      <c r="R56" s="18"/>
      <c r="S56" s="18"/>
      <c r="T56" s="18"/>
      <c r="U56" s="18"/>
      <c r="V56" s="11"/>
      <c r="W56" s="11"/>
      <c r="AA56" s="24"/>
      <c r="AB56" s="9"/>
      <c r="AC56" s="18"/>
      <c r="AD56" s="18"/>
      <c r="AE56" s="18"/>
      <c r="AF56" s="18"/>
      <c r="AG56" s="18"/>
      <c r="AH56" s="18"/>
      <c r="AI56" s="9"/>
      <c r="AJ56" s="9"/>
      <c r="AK56" s="9"/>
      <c r="AL56" s="9"/>
      <c r="AM56" s="9"/>
      <c r="AN56" s="9"/>
    </row>
    <row r="57" spans="4:40" ht="12.75">
      <c r="D57" s="6"/>
      <c r="F57" s="18"/>
      <c r="G57" s="18"/>
      <c r="H57" s="18"/>
      <c r="I57" s="11"/>
      <c r="J57" s="11"/>
      <c r="K57" s="11"/>
      <c r="P57" s="6"/>
      <c r="Q57" s="9"/>
      <c r="R57" s="18"/>
      <c r="S57" s="18"/>
      <c r="T57" s="18"/>
      <c r="U57" s="18"/>
      <c r="V57" s="11"/>
      <c r="W57" s="11"/>
      <c r="AA57" s="24"/>
      <c r="AB57" s="9"/>
      <c r="AC57" s="18"/>
      <c r="AD57" s="18"/>
      <c r="AE57" s="18"/>
      <c r="AF57" s="18"/>
      <c r="AG57" s="18"/>
      <c r="AH57" s="18"/>
      <c r="AI57" s="9"/>
      <c r="AJ57" s="9"/>
      <c r="AK57" s="9"/>
      <c r="AL57" s="9"/>
      <c r="AM57" s="9"/>
      <c r="AN57" s="9"/>
    </row>
    <row r="58" spans="4:40" ht="12.75">
      <c r="D58" s="6"/>
      <c r="F58" s="11"/>
      <c r="G58" s="11"/>
      <c r="H58" s="11"/>
      <c r="I58" s="11"/>
      <c r="J58" s="11"/>
      <c r="K58" s="11"/>
      <c r="P58" s="6"/>
      <c r="Q58" s="9"/>
      <c r="R58" s="18"/>
      <c r="S58" s="18"/>
      <c r="T58" s="18"/>
      <c r="U58" s="18"/>
      <c r="V58" s="11"/>
      <c r="W58" s="11"/>
      <c r="AA58" s="24"/>
      <c r="AB58" s="9"/>
      <c r="AC58" s="18"/>
      <c r="AD58" s="18"/>
      <c r="AE58" s="18"/>
      <c r="AF58" s="18"/>
      <c r="AG58" s="18"/>
      <c r="AH58" s="18"/>
      <c r="AI58" s="9"/>
      <c r="AJ58" s="9"/>
      <c r="AK58" s="9"/>
      <c r="AL58" s="9"/>
      <c r="AM58" s="9"/>
      <c r="AN58" s="9"/>
    </row>
    <row r="59" spans="27:40" ht="12.75">
      <c r="AA59" s="9"/>
      <c r="AB59" s="9"/>
      <c r="AC59" s="9"/>
      <c r="AD59" s="9"/>
      <c r="AE59" s="9"/>
      <c r="AF59" s="9"/>
      <c r="AG59" s="9"/>
      <c r="AH59" s="9"/>
      <c r="AI59" s="9"/>
      <c r="AJ59" s="9"/>
      <c r="AK59" s="9"/>
      <c r="AL59" s="9"/>
      <c r="AM59" s="9"/>
      <c r="AN59" s="9"/>
    </row>
    <row r="60" s="9" customFormat="1" ht="12.75"/>
    <row r="61" spans="27:40" ht="12.75">
      <c r="AA61" s="9"/>
      <c r="AB61" s="9"/>
      <c r="AC61" s="9"/>
      <c r="AD61" s="9"/>
      <c r="AE61" s="9"/>
      <c r="AF61" s="9"/>
      <c r="AG61" s="9"/>
      <c r="AH61" s="9"/>
      <c r="AI61" s="9"/>
      <c r="AJ61" s="9"/>
      <c r="AK61" s="9"/>
      <c r="AL61" s="9"/>
      <c r="AM61" s="9"/>
      <c r="AN61" s="9"/>
    </row>
    <row r="62" spans="27:40" ht="12.75">
      <c r="AA62" s="9"/>
      <c r="AB62" s="9"/>
      <c r="AC62" s="9"/>
      <c r="AD62" s="9"/>
      <c r="AE62" s="9"/>
      <c r="AF62" s="9"/>
      <c r="AG62" s="9"/>
      <c r="AH62" s="9"/>
      <c r="AI62" s="9"/>
      <c r="AJ62" s="9"/>
      <c r="AK62" s="9"/>
      <c r="AL62" s="9"/>
      <c r="AM62" s="9"/>
      <c r="AN62" s="9"/>
    </row>
    <row r="84" s="9" customFormat="1" ht="12.75"/>
    <row r="86" s="9" customFormat="1" ht="12.75"/>
    <row r="123" spans="4:6" ht="18">
      <c r="D123" s="8"/>
      <c r="E123" s="9"/>
      <c r="F123" s="9"/>
    </row>
    <row r="124" ht="12.75">
      <c r="D124" s="15"/>
    </row>
    <row r="125" spans="6:7" ht="12.75">
      <c r="F125" s="20"/>
      <c r="G125" s="20"/>
    </row>
    <row r="126" spans="6:7" ht="12.75">
      <c r="F126" s="2"/>
      <c r="G126" s="2"/>
    </row>
    <row r="127" spans="4:7" ht="12.75">
      <c r="D127" s="6"/>
      <c r="F127" s="18"/>
      <c r="G127" s="18"/>
    </row>
    <row r="128" spans="4:7" ht="12.75">
      <c r="D128" s="6"/>
      <c r="F128" s="18"/>
      <c r="G128" s="18"/>
    </row>
    <row r="129" spans="4:7" ht="12.75">
      <c r="D129" s="6"/>
      <c r="F129" s="18"/>
      <c r="G129" s="18"/>
    </row>
    <row r="130" spans="4:7" ht="12.75">
      <c r="D130" s="6"/>
      <c r="F130" s="18"/>
      <c r="G130" s="18"/>
    </row>
    <row r="131" spans="4:7" ht="12.75">
      <c r="D131" s="6"/>
      <c r="F131" s="18"/>
      <c r="G131" s="18"/>
    </row>
  </sheetData>
  <mergeCells count="1">
    <mergeCell ref="E9:F9"/>
  </mergeCells>
  <printOptions/>
  <pageMargins left="0.25" right="0.25" top="1.27" bottom="0.78" header="0.34" footer="0.32"/>
  <pageSetup horizontalDpi="600" verticalDpi="600" orientation="portrait" scale="115" r:id="rId1"/>
  <headerFooter alignWithMargins="0">
    <oddHeader>&amp;L&amp;8&amp;D
&amp;T&amp;R&amp;8&amp;F
&amp;A</oddHeader>
  </headerFooter>
  <ignoredErrors>
    <ignoredError sqref="K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Q136"/>
  <sheetViews>
    <sheetView zoomScale="75" zoomScaleNormal="75" workbookViewId="0" topLeftCell="B1">
      <selection activeCell="C21" sqref="C21"/>
    </sheetView>
  </sheetViews>
  <sheetFormatPr defaultColWidth="9.140625" defaultRowHeight="12.75"/>
  <cols>
    <col min="1" max="1" width="5.140625" style="0" customWidth="1"/>
    <col min="2" max="2" width="12.00390625" style="0" customWidth="1"/>
    <col min="3" max="3" width="16.57421875" style="0" customWidth="1"/>
    <col min="4" max="4" width="36.421875" style="0" customWidth="1"/>
    <col min="5" max="5" width="12.421875" style="0" customWidth="1"/>
    <col min="6" max="8" width="17.421875" style="0" bestFit="1" customWidth="1"/>
    <col min="9" max="10" width="17.28125" style="0" bestFit="1" customWidth="1"/>
    <col min="11" max="11" width="18.8515625" style="0" customWidth="1"/>
    <col min="13" max="13" width="17.28125" style="0" bestFit="1" customWidth="1"/>
    <col min="17" max="17" width="18.7109375" style="0" customWidth="1"/>
    <col min="18" max="18" width="10.28125" style="0" customWidth="1"/>
    <col min="19" max="19" width="19.421875" style="0" customWidth="1"/>
    <col min="20" max="21" width="17.140625" style="0" customWidth="1"/>
    <col min="22" max="22" width="18.140625" style="0" customWidth="1"/>
    <col min="28" max="29" width="18.140625" style="0" customWidth="1"/>
    <col min="30" max="30" width="20.421875" style="0" customWidth="1"/>
    <col min="31" max="31" width="17.28125" style="0" customWidth="1"/>
    <col min="32" max="32" width="16.57421875" style="0" customWidth="1"/>
    <col min="33" max="33" width="16.421875" style="0" customWidth="1"/>
  </cols>
  <sheetData>
    <row r="1" ht="15.75">
      <c r="B1" s="32" t="s">
        <v>15</v>
      </c>
    </row>
    <row r="2" ht="15">
      <c r="B2" s="37" t="s">
        <v>52</v>
      </c>
    </row>
    <row r="3" ht="15">
      <c r="B3" s="37"/>
    </row>
    <row r="4" spans="2:8" ht="15.75">
      <c r="B4" s="5"/>
      <c r="D4" s="5"/>
      <c r="F4" s="36" t="s">
        <v>10</v>
      </c>
      <c r="H4" s="5"/>
    </row>
    <row r="5" spans="1:15" ht="15.75">
      <c r="A5" s="32" t="s">
        <v>21</v>
      </c>
      <c r="B5" s="5"/>
      <c r="D5" s="5"/>
      <c r="F5" s="36" t="s">
        <v>13</v>
      </c>
      <c r="H5" s="5"/>
      <c r="L5" s="26" t="s">
        <v>12</v>
      </c>
      <c r="M5" s="27"/>
      <c r="N5" s="27"/>
      <c r="O5" s="27"/>
    </row>
    <row r="6" spans="1:15" ht="15.75">
      <c r="A6" s="25" t="s">
        <v>22</v>
      </c>
      <c r="B6" s="30" t="s">
        <v>0</v>
      </c>
      <c r="E6" s="38" t="s">
        <v>16</v>
      </c>
      <c r="F6" s="35">
        <v>1000</v>
      </c>
      <c r="H6" s="5"/>
      <c r="L6" s="40">
        <f>1/F6</f>
        <v>0.001</v>
      </c>
      <c r="M6" s="27"/>
      <c r="N6" s="27"/>
      <c r="O6" s="27"/>
    </row>
    <row r="7" spans="1:15" ht="18">
      <c r="A7" s="25" t="s">
        <v>23</v>
      </c>
      <c r="B7" s="30" t="s">
        <v>29</v>
      </c>
      <c r="E7" s="1"/>
      <c r="F7" s="35">
        <v>100</v>
      </c>
      <c r="H7" s="8"/>
      <c r="I7" s="9"/>
      <c r="L7" s="41">
        <f>F7</f>
        <v>100</v>
      </c>
      <c r="M7" s="27"/>
      <c r="N7" s="27"/>
      <c r="O7" s="27"/>
    </row>
    <row r="8" spans="1:15" ht="18">
      <c r="A8" s="25" t="s">
        <v>24</v>
      </c>
      <c r="B8" s="30" t="s">
        <v>1</v>
      </c>
      <c r="E8" s="1"/>
      <c r="F8" s="35">
        <v>1000000</v>
      </c>
      <c r="H8" s="8"/>
      <c r="I8" s="9"/>
      <c r="L8" s="41">
        <f>F8</f>
        <v>1000000</v>
      </c>
      <c r="M8" s="27"/>
      <c r="N8" s="27"/>
      <c r="O8" s="27"/>
    </row>
    <row r="9" spans="1:15" ht="15">
      <c r="A9" s="25"/>
      <c r="B9" s="30"/>
      <c r="E9" s="64"/>
      <c r="F9" s="64"/>
      <c r="H9" s="9"/>
      <c r="I9" s="9"/>
      <c r="L9" s="42">
        <f>L7/L8</f>
        <v>0.0001</v>
      </c>
      <c r="M9" s="27"/>
      <c r="N9" s="27"/>
      <c r="O9" s="27"/>
    </row>
    <row r="10" spans="1:15" ht="15.75">
      <c r="A10" s="25" t="s">
        <v>25</v>
      </c>
      <c r="B10" s="30" t="s">
        <v>17</v>
      </c>
      <c r="C10" s="30"/>
      <c r="F10" s="34">
        <v>0.7</v>
      </c>
      <c r="L10" s="43">
        <f>F10</f>
        <v>0.7</v>
      </c>
      <c r="M10" s="27"/>
      <c r="N10" s="27"/>
      <c r="O10" s="27"/>
    </row>
    <row r="11" spans="1:15" ht="15.75">
      <c r="A11" s="25" t="s">
        <v>26</v>
      </c>
      <c r="B11" s="30" t="s">
        <v>51</v>
      </c>
      <c r="C11" s="30"/>
      <c r="F11" s="34">
        <v>0.98</v>
      </c>
      <c r="L11" s="43">
        <f>F11</f>
        <v>0.98</v>
      </c>
      <c r="M11" s="27"/>
      <c r="N11" s="27"/>
      <c r="O11" s="27"/>
    </row>
    <row r="12" spans="1:15" ht="15.75">
      <c r="A12" s="25" t="s">
        <v>27</v>
      </c>
      <c r="B12" s="30" t="s">
        <v>39</v>
      </c>
      <c r="E12" s="38" t="s">
        <v>16</v>
      </c>
      <c r="F12" s="39">
        <v>100000</v>
      </c>
      <c r="L12" s="27">
        <f>1/100000</f>
        <v>1E-05</v>
      </c>
      <c r="M12" s="27"/>
      <c r="N12" s="27"/>
      <c r="O12" s="27"/>
    </row>
    <row r="13" spans="1:15" ht="12.75">
      <c r="A13" s="25"/>
      <c r="H13" s="21"/>
      <c r="L13" s="44"/>
      <c r="M13" s="27"/>
      <c r="N13" s="27"/>
      <c r="O13" s="27"/>
    </row>
    <row r="14" spans="1:15" ht="15">
      <c r="A14" s="25"/>
      <c r="D14" s="30" t="s">
        <v>40</v>
      </c>
      <c r="H14" s="9"/>
      <c r="L14" s="27"/>
      <c r="M14" s="27"/>
      <c r="N14" s="27"/>
      <c r="O14" s="27"/>
    </row>
    <row r="15" spans="1:15" ht="15.75" thickBot="1">
      <c r="A15" s="25" t="s">
        <v>28</v>
      </c>
      <c r="D15" s="47" t="s">
        <v>19</v>
      </c>
      <c r="E15" s="33" t="s">
        <v>8</v>
      </c>
      <c r="F15" s="33" t="s">
        <v>38</v>
      </c>
      <c r="L15" s="27"/>
      <c r="M15" s="27"/>
      <c r="N15" s="27"/>
      <c r="O15" s="27"/>
    </row>
    <row r="16" spans="4:15" ht="15.75">
      <c r="D16" s="5">
        <v>1</v>
      </c>
      <c r="F16" s="34">
        <v>35</v>
      </c>
      <c r="L16" s="27">
        <f>$D$16/$F$16</f>
        <v>0.02857142857142857</v>
      </c>
      <c r="M16" s="27"/>
      <c r="N16" s="27"/>
      <c r="O16" s="27"/>
    </row>
    <row r="17" spans="12:15" ht="12.75">
      <c r="L17" s="27"/>
      <c r="M17" s="27"/>
      <c r="N17" s="27"/>
      <c r="O17" s="27"/>
    </row>
    <row r="18" spans="3:15" ht="15.75">
      <c r="C18" s="32" t="s">
        <v>53</v>
      </c>
      <c r="L18" s="27"/>
      <c r="M18" s="27"/>
      <c r="N18" s="27"/>
      <c r="O18" s="27"/>
    </row>
    <row r="19" spans="3:15" ht="18">
      <c r="C19" s="12" t="str">
        <f>IF($M$22&gt;0,"Do pre-exposure","*")</f>
        <v>*</v>
      </c>
      <c r="D19" s="13"/>
      <c r="E19" s="13"/>
      <c r="L19" s="26" t="s">
        <v>9</v>
      </c>
      <c r="M19" s="27"/>
      <c r="N19" s="27"/>
      <c r="O19" s="27"/>
    </row>
    <row r="20" spans="3:15" ht="18">
      <c r="C20" s="4" t="str">
        <f>IF($M$22&lt;=0,"No preexposure","*")</f>
        <v>No preexposure</v>
      </c>
      <c r="D20" s="3"/>
      <c r="E20" s="3"/>
      <c r="L20" s="27"/>
      <c r="M20" s="27" t="s">
        <v>2</v>
      </c>
      <c r="N20" s="27" t="s">
        <v>3</v>
      </c>
      <c r="O20" s="27"/>
    </row>
    <row r="21" spans="3:15" ht="16.5" thickBot="1">
      <c r="C21" s="32" t="s">
        <v>54</v>
      </c>
      <c r="D21" s="9"/>
      <c r="E21" s="9"/>
      <c r="L21" s="27"/>
      <c r="M21" s="51">
        <f>((L6*L9*L10)*(1-L11)+(L12*L16))</f>
        <v>2.8711428571428575E-07</v>
      </c>
      <c r="N21" s="52">
        <f>L6*L9*L10</f>
        <v>7E-08</v>
      </c>
      <c r="O21" s="27"/>
    </row>
    <row r="22" spans="12:15" ht="16.5" thickTop="1">
      <c r="L22" s="50" t="s">
        <v>4</v>
      </c>
      <c r="M22" s="50">
        <f>N21-M21</f>
        <v>-2.1711428571428573E-07</v>
      </c>
      <c r="N22" s="27"/>
      <c r="O22" s="27"/>
    </row>
    <row r="29" spans="5:12" ht="12.75">
      <c r="E29" s="7"/>
      <c r="F29" s="7"/>
      <c r="G29" s="7"/>
      <c r="H29" s="7"/>
      <c r="I29" s="7"/>
      <c r="J29" s="7"/>
      <c r="K29" s="7"/>
      <c r="L29" s="7"/>
    </row>
    <row r="31" spans="3:10" ht="12.75">
      <c r="C31" s="6"/>
      <c r="E31" s="10"/>
      <c r="F31" s="10"/>
      <c r="G31" s="10"/>
      <c r="H31" s="10"/>
      <c r="I31" s="10"/>
      <c r="J31" s="10"/>
    </row>
    <row r="32" spans="3:10" ht="12.75">
      <c r="C32" s="6"/>
      <c r="E32" s="10"/>
      <c r="F32" s="10"/>
      <c r="G32" s="10"/>
      <c r="H32" s="10"/>
      <c r="I32" s="10"/>
      <c r="J32" s="10"/>
    </row>
    <row r="33" spans="3:10" ht="12.75">
      <c r="C33" s="6"/>
      <c r="E33" s="10"/>
      <c r="F33" s="10"/>
      <c r="G33" s="10"/>
      <c r="H33" s="10"/>
      <c r="I33" s="10"/>
      <c r="J33" s="10"/>
    </row>
    <row r="34" spans="3:10" ht="12.75">
      <c r="C34" s="6"/>
      <c r="E34" s="10"/>
      <c r="F34" s="10"/>
      <c r="G34" s="10"/>
      <c r="H34" s="10"/>
      <c r="I34" s="10"/>
      <c r="J34" s="10"/>
    </row>
    <row r="35" spans="3:10" ht="12.75">
      <c r="C35" s="6"/>
      <c r="E35" s="10"/>
      <c r="F35" s="10"/>
      <c r="G35" s="10"/>
      <c r="H35" s="10"/>
      <c r="I35" s="10"/>
      <c r="J35" s="10"/>
    </row>
    <row r="36" spans="3:10" ht="12.75">
      <c r="C36" s="6"/>
      <c r="E36" s="10"/>
      <c r="F36" s="10"/>
      <c r="G36" s="10"/>
      <c r="H36" s="10"/>
      <c r="I36" s="10"/>
      <c r="J36" s="10"/>
    </row>
    <row r="37" spans="3:10" ht="12.75">
      <c r="C37" s="6"/>
      <c r="E37" s="10"/>
      <c r="F37" s="10"/>
      <c r="G37" s="10"/>
      <c r="H37" s="10"/>
      <c r="I37" s="10"/>
      <c r="J37" s="10"/>
    </row>
    <row r="38" spans="3:10" ht="12.75">
      <c r="C38" s="6"/>
      <c r="E38" s="10"/>
      <c r="F38" s="10"/>
      <c r="G38" s="10"/>
      <c r="H38" s="10"/>
      <c r="I38" s="10"/>
      <c r="J38" s="10"/>
    </row>
    <row r="39" spans="3:10" ht="12.75">
      <c r="C39" s="6"/>
      <c r="E39" s="10"/>
      <c r="F39" s="10"/>
      <c r="G39" s="10"/>
      <c r="H39" s="10"/>
      <c r="I39" s="10"/>
      <c r="J39" s="10"/>
    </row>
    <row r="40" spans="3:10" ht="12.75">
      <c r="C40" s="6"/>
      <c r="E40" s="10"/>
      <c r="F40" s="10"/>
      <c r="G40" s="10"/>
      <c r="H40" s="10"/>
      <c r="I40" s="10"/>
      <c r="J40" s="10"/>
    </row>
    <row r="41" spans="3:10" ht="12.75">
      <c r="C41" s="6"/>
      <c r="E41" s="10"/>
      <c r="F41" s="10"/>
      <c r="G41" s="10"/>
      <c r="H41" s="10"/>
      <c r="I41" s="10"/>
      <c r="J41" s="10"/>
    </row>
    <row r="42" spans="3:10" ht="12.75">
      <c r="C42" s="6"/>
      <c r="E42" s="10"/>
      <c r="F42" s="10"/>
      <c r="G42" s="10"/>
      <c r="H42" s="10"/>
      <c r="I42" s="10"/>
      <c r="J42" s="10"/>
    </row>
    <row r="43" spans="3:10" ht="12.75">
      <c r="C43" s="6"/>
      <c r="D43" s="2"/>
      <c r="E43" s="10"/>
      <c r="F43" s="10"/>
      <c r="G43" s="10"/>
      <c r="H43" s="10"/>
      <c r="I43" s="10"/>
      <c r="J43" s="10"/>
    </row>
    <row r="44" spans="3:10" ht="12.75">
      <c r="C44" s="6"/>
      <c r="D44" s="2"/>
      <c r="E44" s="10"/>
      <c r="F44" s="10"/>
      <c r="G44" s="10"/>
      <c r="H44" s="10"/>
      <c r="I44" s="10"/>
      <c r="J44" s="10"/>
    </row>
    <row r="45" spans="3:10" ht="12.75">
      <c r="C45" s="6"/>
      <c r="D45" s="2"/>
      <c r="E45" s="10"/>
      <c r="F45" s="10"/>
      <c r="G45" s="10"/>
      <c r="H45" s="10"/>
      <c r="I45" s="10"/>
      <c r="J45" s="10"/>
    </row>
    <row r="46" spans="3:10" ht="12.75">
      <c r="C46" s="6"/>
      <c r="D46" s="2"/>
      <c r="E46" s="10"/>
      <c r="F46" s="10"/>
      <c r="G46" s="10"/>
      <c r="H46" s="10"/>
      <c r="I46" s="10"/>
      <c r="J46" s="10"/>
    </row>
    <row r="47" spans="3:69" ht="12.75">
      <c r="C47" s="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row>
    <row r="48" spans="3:69" ht="18">
      <c r="C48" s="8"/>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row>
    <row r="49" spans="3:69" ht="12.75">
      <c r="C49" s="15"/>
      <c r="D49" s="9"/>
      <c r="E49" s="9"/>
      <c r="F49" s="9"/>
      <c r="G49" s="9"/>
      <c r="H49" s="9"/>
      <c r="I49" s="9"/>
      <c r="J49" s="9"/>
      <c r="K49" s="9"/>
      <c r="L49" s="9"/>
      <c r="M49" s="9"/>
      <c r="N49" s="9"/>
      <c r="O49" s="23"/>
      <c r="P49" s="9"/>
      <c r="Q49" s="9"/>
      <c r="R49" s="9"/>
      <c r="S49" s="9"/>
      <c r="T49" s="9"/>
      <c r="U49" s="9"/>
      <c r="V49" s="9"/>
      <c r="W49" s="9"/>
      <c r="X49" s="9"/>
      <c r="Y49" s="9"/>
      <c r="Z49" s="23"/>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row>
    <row r="50" spans="4:69" ht="12.75">
      <c r="D50" s="9"/>
      <c r="E50" s="22"/>
      <c r="F50" s="22"/>
      <c r="G50" s="22"/>
      <c r="H50" s="22"/>
      <c r="I50" s="22"/>
      <c r="J50" s="22"/>
      <c r="K50" s="9"/>
      <c r="L50" s="9"/>
      <c r="M50" s="9"/>
      <c r="N50" s="9"/>
      <c r="O50" s="9"/>
      <c r="P50" s="9"/>
      <c r="Q50" s="22"/>
      <c r="R50" s="22"/>
      <c r="S50" s="22"/>
      <c r="T50" s="22"/>
      <c r="U50" s="22"/>
      <c r="V50" s="22"/>
      <c r="W50" s="9"/>
      <c r="X50" s="9"/>
      <c r="Y50" s="9"/>
      <c r="Z50" s="9"/>
      <c r="AA50" s="9"/>
      <c r="AB50" s="22"/>
      <c r="AC50" s="22"/>
      <c r="AD50" s="22"/>
      <c r="AE50" s="22"/>
      <c r="AF50" s="22"/>
      <c r="AG50" s="22"/>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row>
    <row r="51" spans="4:69" ht="12.7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3:69" ht="12.75">
      <c r="C52" s="6"/>
      <c r="D52" s="9"/>
      <c r="E52" s="18"/>
      <c r="F52" s="18"/>
      <c r="G52" s="18"/>
      <c r="H52" s="18"/>
      <c r="I52" s="18"/>
      <c r="J52" s="18"/>
      <c r="K52" s="9"/>
      <c r="L52" s="9"/>
      <c r="M52" s="9"/>
      <c r="N52" s="9"/>
      <c r="O52" s="24"/>
      <c r="P52" s="9"/>
      <c r="Q52" s="18"/>
      <c r="R52" s="18"/>
      <c r="S52" s="18"/>
      <c r="T52" s="18"/>
      <c r="U52" s="18"/>
      <c r="V52" s="18"/>
      <c r="W52" s="9"/>
      <c r="X52" s="9"/>
      <c r="Y52" s="9"/>
      <c r="Z52" s="24"/>
      <c r="AA52" s="9"/>
      <c r="AB52" s="18"/>
      <c r="AC52" s="18"/>
      <c r="AD52" s="18"/>
      <c r="AE52" s="18"/>
      <c r="AF52" s="18"/>
      <c r="AG52" s="18"/>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row>
    <row r="53" spans="3:69" ht="12.75">
      <c r="C53" s="6"/>
      <c r="D53" s="9"/>
      <c r="E53" s="18"/>
      <c r="F53" s="18"/>
      <c r="G53" s="18"/>
      <c r="H53" s="18"/>
      <c r="I53" s="18"/>
      <c r="J53" s="18"/>
      <c r="K53" s="9"/>
      <c r="L53" s="9"/>
      <c r="M53" s="9"/>
      <c r="N53" s="9"/>
      <c r="O53" s="24"/>
      <c r="P53" s="9"/>
      <c r="Q53" s="18"/>
      <c r="R53" s="18"/>
      <c r="S53" s="18"/>
      <c r="T53" s="18"/>
      <c r="U53" s="18"/>
      <c r="V53" s="18"/>
      <c r="W53" s="9"/>
      <c r="X53" s="9"/>
      <c r="Y53" s="9"/>
      <c r="Z53" s="24"/>
      <c r="AA53" s="9"/>
      <c r="AB53" s="18"/>
      <c r="AC53" s="18"/>
      <c r="AD53" s="18"/>
      <c r="AE53" s="18"/>
      <c r="AF53" s="18"/>
      <c r="AG53" s="18"/>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row>
    <row r="54" spans="3:69" ht="12.75">
      <c r="C54" s="6"/>
      <c r="D54" s="9"/>
      <c r="E54" s="18"/>
      <c r="F54" s="18"/>
      <c r="G54" s="18"/>
      <c r="H54" s="18"/>
      <c r="I54" s="18"/>
      <c r="J54" s="18"/>
      <c r="K54" s="9"/>
      <c r="L54" s="9"/>
      <c r="M54" s="9"/>
      <c r="N54" s="9"/>
      <c r="O54" s="24"/>
      <c r="P54" s="9"/>
      <c r="Q54" s="18"/>
      <c r="R54" s="18"/>
      <c r="S54" s="18"/>
      <c r="T54" s="18"/>
      <c r="U54" s="18"/>
      <c r="V54" s="18"/>
      <c r="W54" s="9"/>
      <c r="X54" s="9"/>
      <c r="Y54" s="9"/>
      <c r="Z54" s="24"/>
      <c r="AA54" s="9"/>
      <c r="AB54" s="18"/>
      <c r="AC54" s="18"/>
      <c r="AD54" s="18"/>
      <c r="AE54" s="18"/>
      <c r="AF54" s="18"/>
      <c r="AG54" s="18"/>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row>
    <row r="55" spans="3:69" ht="12.75">
      <c r="C55" s="6"/>
      <c r="D55" s="9"/>
      <c r="E55" s="18"/>
      <c r="F55" s="18"/>
      <c r="G55" s="18"/>
      <c r="H55" s="18"/>
      <c r="I55" s="18"/>
      <c r="J55" s="18"/>
      <c r="K55" s="9"/>
      <c r="L55" s="9"/>
      <c r="M55" s="9"/>
      <c r="N55" s="9"/>
      <c r="O55" s="24"/>
      <c r="P55" s="9"/>
      <c r="Q55" s="18"/>
      <c r="R55" s="18"/>
      <c r="S55" s="18"/>
      <c r="T55" s="18"/>
      <c r="U55" s="18"/>
      <c r="V55" s="18"/>
      <c r="W55" s="9"/>
      <c r="X55" s="9"/>
      <c r="Y55" s="9"/>
      <c r="Z55" s="24"/>
      <c r="AA55" s="9"/>
      <c r="AB55" s="18"/>
      <c r="AC55" s="18"/>
      <c r="AD55" s="18"/>
      <c r="AE55" s="18"/>
      <c r="AF55" s="18"/>
      <c r="AG55" s="18"/>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row>
    <row r="56" spans="4:69" ht="12.75">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row>
    <row r="57" s="9" customFormat="1" ht="12.75"/>
    <row r="58" spans="4:69" ht="12.75">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row>
    <row r="81" s="9" customFormat="1" ht="12.75"/>
    <row r="83" s="9" customFormat="1" ht="12.75"/>
    <row r="125" spans="4:9" ht="12.75">
      <c r="D125" s="9"/>
      <c r="E125" s="9"/>
      <c r="F125" s="9"/>
      <c r="G125" s="9"/>
      <c r="H125" s="9"/>
      <c r="I125" s="9"/>
    </row>
    <row r="126" spans="4:9" ht="18">
      <c r="D126" s="8"/>
      <c r="E126" s="9"/>
      <c r="F126" s="9"/>
      <c r="G126" s="9"/>
      <c r="H126" s="9"/>
      <c r="I126" s="9"/>
    </row>
    <row r="127" spans="4:9" ht="12.75">
      <c r="D127" s="23"/>
      <c r="E127" s="9"/>
      <c r="F127" s="9"/>
      <c r="G127" s="9"/>
      <c r="H127" s="9"/>
      <c r="I127" s="9"/>
    </row>
    <row r="128" spans="4:11" ht="12.75">
      <c r="D128" s="9"/>
      <c r="E128" s="9"/>
      <c r="F128" s="22"/>
      <c r="G128" s="22"/>
      <c r="H128" s="22"/>
      <c r="I128" s="22"/>
      <c r="J128" s="7"/>
      <c r="K128" s="7"/>
    </row>
    <row r="129" spans="4:9" ht="12.75">
      <c r="D129" s="9"/>
      <c r="E129" s="9"/>
      <c r="F129" s="9"/>
      <c r="G129" s="9"/>
      <c r="H129" s="9"/>
      <c r="I129" s="9"/>
    </row>
    <row r="130" spans="4:11" ht="12.75">
      <c r="D130" s="24"/>
      <c r="E130" s="9"/>
      <c r="F130" s="18"/>
      <c r="G130" s="18"/>
      <c r="H130" s="18"/>
      <c r="I130" s="18"/>
      <c r="J130" s="11"/>
      <c r="K130" s="18"/>
    </row>
    <row r="131" spans="4:11" ht="12.75">
      <c r="D131" s="24"/>
      <c r="E131" s="9"/>
      <c r="F131" s="18"/>
      <c r="G131" s="18"/>
      <c r="H131" s="18"/>
      <c r="I131" s="18"/>
      <c r="J131" s="11"/>
      <c r="K131" s="18"/>
    </row>
    <row r="132" spans="4:11" ht="12.75">
      <c r="D132" s="24"/>
      <c r="E132" s="9"/>
      <c r="F132" s="18"/>
      <c r="G132" s="18"/>
      <c r="H132" s="18"/>
      <c r="I132" s="18"/>
      <c r="J132" s="11"/>
      <c r="K132" s="18"/>
    </row>
    <row r="133" spans="4:11" ht="12.75">
      <c r="D133" s="24"/>
      <c r="E133" s="9"/>
      <c r="F133" s="18"/>
      <c r="G133" s="18"/>
      <c r="H133" s="18"/>
      <c r="I133" s="18"/>
      <c r="J133" s="11"/>
      <c r="K133" s="18"/>
    </row>
    <row r="134" spans="4:9" ht="12.75">
      <c r="D134" s="9"/>
      <c r="E134" s="9"/>
      <c r="F134" s="9"/>
      <c r="G134" s="9"/>
      <c r="H134" s="9"/>
      <c r="I134" s="9"/>
    </row>
    <row r="135" spans="4:9" ht="12.75">
      <c r="D135" s="9"/>
      <c r="E135" s="9"/>
      <c r="F135" s="9"/>
      <c r="G135" s="9"/>
      <c r="H135" s="9"/>
      <c r="I135" s="9"/>
    </row>
    <row r="136" spans="4:9" ht="12.75">
      <c r="D136" s="9"/>
      <c r="E136" s="9"/>
      <c r="F136" s="9"/>
      <c r="G136" s="9"/>
      <c r="H136" s="9"/>
      <c r="I136" s="9"/>
    </row>
  </sheetData>
  <mergeCells count="1">
    <mergeCell ref="E9:F9"/>
  </mergeCells>
  <printOptions/>
  <pageMargins left="0.25" right="0.25" top="1.27" bottom="0.78" header="0.34" footer="0.32"/>
  <pageSetup fitToHeight="1" fitToWidth="1" horizontalDpi="600" verticalDpi="600" orientation="portrait" scale="76" r:id="rId1"/>
  <headerFooter alignWithMargins="0">
    <oddHeader>&amp;L&amp;8&amp;D
&amp;T&amp;R&amp;8&amp;F
&amp;A</oddHeader>
  </headerFooter>
  <ignoredErrors>
    <ignoredError sqref="L9" formula="1"/>
  </ignoredErrors>
</worksheet>
</file>

<file path=xl/worksheets/sheet4.xml><?xml version="1.0" encoding="utf-8"?>
<worksheet xmlns="http://schemas.openxmlformats.org/spreadsheetml/2006/main" xmlns:r="http://schemas.openxmlformats.org/officeDocument/2006/relationships">
  <dimension ref="A1:AG51"/>
  <sheetViews>
    <sheetView zoomScale="75" zoomScaleNormal="75" workbookViewId="0" topLeftCell="A1">
      <selection activeCell="D21" sqref="D21"/>
    </sheetView>
  </sheetViews>
  <sheetFormatPr defaultColWidth="9.140625" defaultRowHeight="12.75"/>
  <cols>
    <col min="1" max="1" width="6.140625" style="0" customWidth="1"/>
    <col min="3" max="3" width="12.57421875" style="0" bestFit="1" customWidth="1"/>
    <col min="4" max="4" width="32.57421875" style="0" customWidth="1"/>
    <col min="5" max="5" width="12.28125" style="0" customWidth="1"/>
    <col min="6" max="8" width="17.421875" style="0" bestFit="1" customWidth="1"/>
    <col min="9" max="10" width="17.28125" style="0" bestFit="1" customWidth="1"/>
    <col min="14" max="14" width="14.00390625" style="0" bestFit="1" customWidth="1"/>
    <col min="17" max="17" width="18.7109375" style="0" customWidth="1"/>
    <col min="18" max="18" width="10.28125" style="0" customWidth="1"/>
    <col min="19" max="19" width="19.421875" style="0" customWidth="1"/>
    <col min="20" max="21" width="17.140625" style="0" customWidth="1"/>
    <col min="22" max="22" width="18.140625" style="0" customWidth="1"/>
    <col min="28" max="29" width="18.140625" style="0" customWidth="1"/>
    <col min="30" max="30" width="20.421875" style="0" customWidth="1"/>
    <col min="31" max="31" width="17.28125" style="0" customWidth="1"/>
    <col min="32" max="32" width="16.57421875" style="0" customWidth="1"/>
    <col min="33" max="33" width="16.421875" style="0" customWidth="1"/>
  </cols>
  <sheetData>
    <row r="1" spans="2:8" ht="15.75">
      <c r="B1" s="32" t="s">
        <v>18</v>
      </c>
      <c r="H1" s="46"/>
    </row>
    <row r="2" spans="2:13" ht="15">
      <c r="B2" s="37" t="s">
        <v>14</v>
      </c>
      <c r="H2" s="46"/>
      <c r="I2" s="9"/>
      <c r="J2" s="9"/>
      <c r="K2" s="9"/>
      <c r="L2" s="9"/>
      <c r="M2" s="9"/>
    </row>
    <row r="3" spans="2:13" ht="15">
      <c r="B3" s="37"/>
      <c r="H3" s="46"/>
      <c r="I3" s="9"/>
      <c r="J3" s="9"/>
      <c r="K3" s="9"/>
      <c r="L3" s="9"/>
      <c r="M3" s="9"/>
    </row>
    <row r="4" spans="2:13" ht="15.75">
      <c r="B4" s="37"/>
      <c r="F4" s="36" t="s">
        <v>10</v>
      </c>
      <c r="H4" s="46"/>
      <c r="I4" s="9"/>
      <c r="J4" s="9"/>
      <c r="K4" s="9"/>
      <c r="L4" s="9"/>
      <c r="M4" s="9"/>
    </row>
    <row r="5" spans="1:16" ht="15.75">
      <c r="A5" s="32" t="s">
        <v>21</v>
      </c>
      <c r="E5" s="1"/>
      <c r="F5" s="36" t="s">
        <v>13</v>
      </c>
      <c r="K5" s="9"/>
      <c r="L5" s="9"/>
      <c r="M5" s="26" t="s">
        <v>12</v>
      </c>
      <c r="N5" s="27"/>
      <c r="O5" s="27"/>
      <c r="P5" s="27"/>
    </row>
    <row r="6" spans="1:16" ht="15.75">
      <c r="A6" s="25" t="s">
        <v>22</v>
      </c>
      <c r="B6" s="30" t="s">
        <v>0</v>
      </c>
      <c r="E6" s="38" t="s">
        <v>16</v>
      </c>
      <c r="F6" s="35">
        <v>1000</v>
      </c>
      <c r="K6" s="9"/>
      <c r="L6" s="9"/>
      <c r="M6" s="45">
        <f>1/F6</f>
        <v>0.001</v>
      </c>
      <c r="N6" s="27"/>
      <c r="O6" s="27"/>
      <c r="P6" s="27"/>
    </row>
    <row r="7" spans="1:16" ht="15.75">
      <c r="A7" s="25" t="s">
        <v>23</v>
      </c>
      <c r="B7" s="30" t="s">
        <v>20</v>
      </c>
      <c r="F7" s="48">
        <v>0.9</v>
      </c>
      <c r="K7" s="9"/>
      <c r="L7" s="9"/>
      <c r="M7" s="49">
        <f>F7</f>
        <v>0.9</v>
      </c>
      <c r="N7" s="27"/>
      <c r="O7" s="27"/>
      <c r="P7" s="27"/>
    </row>
    <row r="8" spans="1:16" ht="15.75">
      <c r="A8" s="25" t="s">
        <v>24</v>
      </c>
      <c r="B8" s="30" t="s">
        <v>17</v>
      </c>
      <c r="F8" s="48">
        <v>0.4</v>
      </c>
      <c r="M8" s="49">
        <f>F8</f>
        <v>0.4</v>
      </c>
      <c r="N8" s="27"/>
      <c r="O8" s="27"/>
      <c r="P8" s="27"/>
    </row>
    <row r="9" spans="1:16" ht="15.75">
      <c r="A9" s="25" t="s">
        <v>25</v>
      </c>
      <c r="B9" s="30" t="s">
        <v>56</v>
      </c>
      <c r="F9" s="48">
        <v>0.98</v>
      </c>
      <c r="M9" s="49">
        <f>F9</f>
        <v>0.98</v>
      </c>
      <c r="N9" s="27"/>
      <c r="O9" s="27"/>
      <c r="P9" s="27"/>
    </row>
    <row r="10" spans="1:16" ht="15.75">
      <c r="A10" s="25" t="s">
        <v>26</v>
      </c>
      <c r="B10" s="30" t="s">
        <v>39</v>
      </c>
      <c r="E10" s="38" t="s">
        <v>11</v>
      </c>
      <c r="F10" s="35">
        <v>100000</v>
      </c>
      <c r="M10" s="27">
        <f>1/F10</f>
        <v>1E-05</v>
      </c>
      <c r="N10" s="27"/>
      <c r="O10" s="27"/>
      <c r="P10" s="27"/>
    </row>
    <row r="11" spans="13:16" ht="12.75">
      <c r="M11" s="27"/>
      <c r="N11" s="27"/>
      <c r="O11" s="27"/>
      <c r="P11" s="27"/>
    </row>
    <row r="12" spans="1:16" ht="15">
      <c r="A12" s="25"/>
      <c r="D12" s="30" t="s">
        <v>40</v>
      </c>
      <c r="M12" s="27"/>
      <c r="N12" s="27"/>
      <c r="O12" s="27"/>
      <c r="P12" s="27"/>
    </row>
    <row r="13" spans="1:16" ht="15.75" thickBot="1">
      <c r="A13" s="25"/>
      <c r="D13" s="47" t="s">
        <v>19</v>
      </c>
      <c r="E13" s="33" t="s">
        <v>8</v>
      </c>
      <c r="F13" s="33" t="s">
        <v>38</v>
      </c>
      <c r="M13" s="27"/>
      <c r="N13" s="27"/>
      <c r="O13" s="27"/>
      <c r="P13" s="27"/>
    </row>
    <row r="14" spans="1:16" ht="15.75">
      <c r="A14" s="25" t="s">
        <v>27</v>
      </c>
      <c r="D14" s="5">
        <v>1</v>
      </c>
      <c r="F14" s="34">
        <v>35</v>
      </c>
      <c r="M14" s="27">
        <f>D14/F14</f>
        <v>0.02857142857142857</v>
      </c>
      <c r="N14" s="27"/>
      <c r="O14" s="27"/>
      <c r="P14" s="27"/>
    </row>
    <row r="15" spans="1:16" ht="12.75">
      <c r="A15" s="25"/>
      <c r="M15" s="27"/>
      <c r="N15" s="27"/>
      <c r="O15" s="27"/>
      <c r="P15" s="27"/>
    </row>
    <row r="16" spans="13:16" ht="12.75">
      <c r="M16" s="26" t="s">
        <v>9</v>
      </c>
      <c r="N16" s="27"/>
      <c r="O16" s="27"/>
      <c r="P16" s="27"/>
    </row>
    <row r="17" spans="13:16" ht="12.75">
      <c r="M17" s="27"/>
      <c r="N17" s="27" t="s">
        <v>2</v>
      </c>
      <c r="O17" s="27" t="s">
        <v>3</v>
      </c>
      <c r="P17" s="27"/>
    </row>
    <row r="18" spans="4:16" ht="16.5" thickBot="1">
      <c r="D18" s="32" t="s">
        <v>53</v>
      </c>
      <c r="M18" s="27"/>
      <c r="N18" s="51">
        <f>(M6*M7*M8)*(1-M9)+(M10*M14)</f>
        <v>7.485714285714294E-06</v>
      </c>
      <c r="O18" s="51">
        <f>M6*M7*M8</f>
        <v>0.0003600000000000001</v>
      </c>
      <c r="P18" s="27"/>
    </row>
    <row r="19" spans="4:16" ht="18.75" thickTop="1">
      <c r="D19" s="12" t="str">
        <f>IF($N$19&gt;0,"Do preexposure","*")</f>
        <v>Do preexposure</v>
      </c>
      <c r="E19" s="13"/>
      <c r="F19" s="13"/>
      <c r="M19" s="50" t="s">
        <v>4</v>
      </c>
      <c r="N19" s="53">
        <f>O18-N18</f>
        <v>0.0003525142857142858</v>
      </c>
      <c r="O19" s="27"/>
      <c r="P19" s="27"/>
    </row>
    <row r="20" spans="4:6" ht="18">
      <c r="D20" s="4" t="str">
        <f>IF($N$19&lt;=0,"No pre-exposure","*")</f>
        <v>*</v>
      </c>
      <c r="E20" s="3"/>
      <c r="F20" s="3"/>
    </row>
    <row r="21" spans="4:6" ht="15.75">
      <c r="D21" s="32" t="s">
        <v>54</v>
      </c>
      <c r="E21" s="9"/>
      <c r="F21" s="9"/>
    </row>
    <row r="25" spans="5:12" ht="12.75">
      <c r="E25" s="6"/>
      <c r="F25" s="7"/>
      <c r="G25" s="7"/>
      <c r="H25" s="7"/>
      <c r="I25" s="7"/>
      <c r="J25" s="7"/>
      <c r="K25" s="7"/>
      <c r="L25" s="7"/>
    </row>
    <row r="27" spans="3:10" ht="12.75">
      <c r="C27" s="6"/>
      <c r="E27" s="10"/>
      <c r="F27" s="10"/>
      <c r="G27" s="10"/>
      <c r="H27" s="10"/>
      <c r="I27" s="10"/>
      <c r="J27" s="10"/>
    </row>
    <row r="28" spans="3:10" ht="12.75">
      <c r="C28" s="6"/>
      <c r="E28" s="10"/>
      <c r="F28" s="10"/>
      <c r="G28" s="10"/>
      <c r="H28" s="10"/>
      <c r="I28" s="10"/>
      <c r="J28" s="10"/>
    </row>
    <row r="29" spans="3:10" ht="12.75">
      <c r="C29" s="6"/>
      <c r="E29" s="10"/>
      <c r="F29" s="10"/>
      <c r="G29" s="10"/>
      <c r="H29" s="10"/>
      <c r="I29" s="10"/>
      <c r="J29" s="10"/>
    </row>
    <row r="30" spans="3:10" ht="12.75">
      <c r="C30" s="6"/>
      <c r="E30" s="10"/>
      <c r="F30" s="10"/>
      <c r="G30" s="10"/>
      <c r="H30" s="10"/>
      <c r="I30" s="10"/>
      <c r="J30" s="10"/>
    </row>
    <row r="31" spans="3:10" ht="12.75">
      <c r="C31" s="6"/>
      <c r="E31" s="10"/>
      <c r="F31" s="10"/>
      <c r="G31" s="10"/>
      <c r="H31" s="10"/>
      <c r="I31" s="10"/>
      <c r="J31" s="10"/>
    </row>
    <row r="32" spans="3:10" ht="12.75">
      <c r="C32" s="6"/>
      <c r="E32" s="10"/>
      <c r="F32" s="10"/>
      <c r="G32" s="10"/>
      <c r="H32" s="10"/>
      <c r="I32" s="10"/>
      <c r="J32" s="10"/>
    </row>
    <row r="33" spans="3:10" ht="12.75">
      <c r="C33" s="6"/>
      <c r="E33" s="10"/>
      <c r="F33" s="10"/>
      <c r="G33" s="10"/>
      <c r="H33" s="10"/>
      <c r="I33" s="10"/>
      <c r="J33" s="10"/>
    </row>
    <row r="34" spans="3:10" ht="12.75">
      <c r="C34" s="6"/>
      <c r="E34" s="10"/>
      <c r="F34" s="10"/>
      <c r="G34" s="10"/>
      <c r="H34" s="10"/>
      <c r="I34" s="10"/>
      <c r="J34" s="10"/>
    </row>
    <row r="35" spans="3:10" ht="12.75">
      <c r="C35" s="6"/>
      <c r="E35" s="10"/>
      <c r="F35" s="10"/>
      <c r="G35" s="10"/>
      <c r="H35" s="10"/>
      <c r="I35" s="10"/>
      <c r="J35" s="10"/>
    </row>
    <row r="36" spans="3:10" ht="12.75">
      <c r="C36" s="6"/>
      <c r="E36" s="10"/>
      <c r="F36" s="10"/>
      <c r="G36" s="10"/>
      <c r="H36" s="10"/>
      <c r="I36" s="10"/>
      <c r="J36" s="10"/>
    </row>
    <row r="37" spans="3:10" ht="12.75">
      <c r="C37" s="6"/>
      <c r="E37" s="10"/>
      <c r="F37" s="10"/>
      <c r="G37" s="10"/>
      <c r="H37" s="10"/>
      <c r="I37" s="10"/>
      <c r="J37" s="10"/>
    </row>
    <row r="38" spans="3:10" ht="12.75">
      <c r="C38" s="6"/>
      <c r="E38" s="10"/>
      <c r="F38" s="10"/>
      <c r="G38" s="10"/>
      <c r="H38" s="10"/>
      <c r="I38" s="10"/>
      <c r="J38" s="10"/>
    </row>
    <row r="39" spans="3:10" ht="12.75">
      <c r="C39" s="6"/>
      <c r="E39" s="10"/>
      <c r="F39" s="10"/>
      <c r="G39" s="10"/>
      <c r="H39" s="10"/>
      <c r="I39" s="10"/>
      <c r="J39" s="10"/>
    </row>
    <row r="40" spans="3:10" ht="12.75">
      <c r="C40" s="6"/>
      <c r="E40" s="10"/>
      <c r="F40" s="10"/>
      <c r="G40" s="10"/>
      <c r="H40" s="10"/>
      <c r="I40" s="10"/>
      <c r="J40" s="10"/>
    </row>
    <row r="41" spans="3:10" ht="12.75">
      <c r="C41" s="6"/>
      <c r="E41" s="10"/>
      <c r="F41" s="10"/>
      <c r="G41" s="10"/>
      <c r="H41" s="10"/>
      <c r="I41" s="10"/>
      <c r="J41" s="10"/>
    </row>
    <row r="42" spans="3:10" ht="12.75">
      <c r="C42" s="6"/>
      <c r="E42" s="10"/>
      <c r="F42" s="10"/>
      <c r="G42" s="10"/>
      <c r="H42" s="10"/>
      <c r="I42" s="10"/>
      <c r="J42" s="10"/>
    </row>
    <row r="43" ht="12.75">
      <c r="C43" s="6"/>
    </row>
    <row r="44" spans="3:5" ht="18">
      <c r="C44" s="8"/>
      <c r="D44" s="9"/>
      <c r="E44" s="9"/>
    </row>
    <row r="45" spans="3:26" ht="12.75">
      <c r="C45" s="15"/>
      <c r="O45" s="15"/>
      <c r="Z45" s="15"/>
    </row>
    <row r="46" spans="5:33" ht="12.75">
      <c r="E46" s="6"/>
      <c r="F46" s="7"/>
      <c r="G46" s="7"/>
      <c r="H46" s="7"/>
      <c r="I46" s="7"/>
      <c r="J46" s="7"/>
      <c r="Q46" s="7"/>
      <c r="R46" s="7"/>
      <c r="S46" s="7"/>
      <c r="T46" s="7"/>
      <c r="U46" s="7"/>
      <c r="V46" s="7"/>
      <c r="AB46" s="7"/>
      <c r="AC46" s="7"/>
      <c r="AD46" s="7"/>
      <c r="AE46" s="7"/>
      <c r="AF46" s="7"/>
      <c r="AG46" s="7"/>
    </row>
    <row r="48" spans="3:33" ht="12.75">
      <c r="C48" s="6"/>
      <c r="E48" s="18"/>
      <c r="F48" s="18"/>
      <c r="G48" s="18"/>
      <c r="H48" s="11"/>
      <c r="I48" s="11"/>
      <c r="J48" s="11"/>
      <c r="O48" s="6"/>
      <c r="Q48" s="14"/>
      <c r="R48" s="14"/>
      <c r="S48" s="14"/>
      <c r="T48" s="11"/>
      <c r="U48" s="11"/>
      <c r="V48" s="11"/>
      <c r="Z48" s="6"/>
      <c r="AB48" s="14"/>
      <c r="AC48" s="14"/>
      <c r="AD48" s="14"/>
      <c r="AE48" s="14"/>
      <c r="AF48" s="11"/>
      <c r="AG48" s="11"/>
    </row>
    <row r="49" spans="3:33" ht="12.75">
      <c r="C49" s="6"/>
      <c r="E49" s="18"/>
      <c r="F49" s="18"/>
      <c r="G49" s="18"/>
      <c r="H49" s="11"/>
      <c r="I49" s="11"/>
      <c r="J49" s="11"/>
      <c r="O49" s="6"/>
      <c r="Q49" s="14"/>
      <c r="R49" s="14"/>
      <c r="S49" s="11"/>
      <c r="T49" s="11"/>
      <c r="U49" s="11"/>
      <c r="V49" s="11"/>
      <c r="Z49" s="6"/>
      <c r="AB49" s="14"/>
      <c r="AC49" s="14"/>
      <c r="AD49" s="14"/>
      <c r="AE49" s="11"/>
      <c r="AF49" s="11"/>
      <c r="AG49" s="11"/>
    </row>
    <row r="50" spans="3:33" ht="12.75">
      <c r="C50" s="6"/>
      <c r="E50" s="18"/>
      <c r="F50" s="18"/>
      <c r="G50" s="18"/>
      <c r="H50" s="11"/>
      <c r="I50" s="11"/>
      <c r="J50" s="11"/>
      <c r="O50" s="6"/>
      <c r="Q50" s="11"/>
      <c r="R50" s="11"/>
      <c r="S50" s="11"/>
      <c r="T50" s="11"/>
      <c r="U50" s="11"/>
      <c r="V50" s="11"/>
      <c r="Z50" s="6"/>
      <c r="AB50" s="14"/>
      <c r="AC50" s="11"/>
      <c r="AD50" s="11"/>
      <c r="AE50" s="11"/>
      <c r="AF50" s="11"/>
      <c r="AG50" s="11"/>
    </row>
    <row r="51" spans="3:33" ht="12.75">
      <c r="C51" s="6"/>
      <c r="E51" s="11"/>
      <c r="F51" s="11"/>
      <c r="G51" s="11"/>
      <c r="H51" s="11"/>
      <c r="I51" s="11"/>
      <c r="J51" s="11"/>
      <c r="O51" s="6"/>
      <c r="Q51" s="11"/>
      <c r="R51" s="11"/>
      <c r="S51" s="11"/>
      <c r="T51" s="11"/>
      <c r="U51" s="11"/>
      <c r="V51" s="11"/>
      <c r="Z51" s="6"/>
      <c r="AB51" s="11"/>
      <c r="AC51" s="11"/>
      <c r="AD51" s="11"/>
      <c r="AE51" s="11"/>
      <c r="AF51" s="11"/>
      <c r="AG51" s="11"/>
    </row>
    <row r="53" s="17" customFormat="1" ht="12.75"/>
    <row r="77" s="9" customFormat="1" ht="12.75"/>
    <row r="79" s="9" customFormat="1" ht="12.75"/>
  </sheetData>
  <printOptions/>
  <pageMargins left="0.25" right="0.25" top="1.27" bottom="0.78" header="0.34" footer="0.32"/>
  <pageSetup horizontalDpi="600" verticalDpi="600" orientation="portrait" scale="115" r:id="rId2"/>
  <headerFooter alignWithMargins="0">
    <oddHeader>&amp;L&amp;8&amp;D
&amp;T&amp;R&amp;8&amp;F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EEJ4</dc:creator>
  <cp:keywords/>
  <dc:description/>
  <cp:lastModifiedBy>cxs1</cp:lastModifiedBy>
  <cp:lastPrinted>2003-10-15T19:59:38Z</cp:lastPrinted>
  <dcterms:created xsi:type="dcterms:W3CDTF">2001-11-22T16:30:05Z</dcterms:created>
  <dcterms:modified xsi:type="dcterms:W3CDTF">2003-10-16T12:18:08Z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-1458428806</vt:i4>
  </property>
  <property fmtid="{D5CDD505-2E9C-101B-9397-08002B2CF9AE}" pid="3" name="_EmailSubject">
    <vt:lpwstr>appendix for Meltzer article (03-0369)</vt:lpwstr>
  </property>
  <property fmtid="{D5CDD505-2E9C-101B-9397-08002B2CF9AE}" pid="4" name="_AuthorEmail">
    <vt:lpwstr>cxs1@cdc.gov</vt:lpwstr>
  </property>
  <property fmtid="{D5CDD505-2E9C-101B-9397-08002B2CF9AE}" pid="5" name="_AuthorEmailDisplayName">
    <vt:lpwstr>Snarey, Carol</vt:lpwstr>
  </property>
  <property fmtid="{D5CDD505-2E9C-101B-9397-08002B2CF9AE}" pid="6" name="_PreviousAdHocReviewCycleID">
    <vt:i4>-1097570099</vt:i4>
  </property>
</Properties>
</file>